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0" yWindow="45" windowWidth="18615" windowHeight="13095" activeTab="2"/>
  </bookViews>
  <sheets>
    <sheet name="ต.ค.62" sheetId="20" r:id="rId1"/>
    <sheet name="พ.ย.62" sheetId="22" r:id="rId2"/>
    <sheet name="ธ.ค.62" sheetId="23" r:id="rId3"/>
    <sheet name="ม.ค.63" sheetId="24" r:id="rId4"/>
    <sheet name="ก.พ.63" sheetId="25" r:id="rId5"/>
    <sheet name="มี.ค.63" sheetId="26" r:id="rId6"/>
    <sheet name="เม.ย.63" sheetId="27" r:id="rId7"/>
    <sheet name="พ.ค.63" sheetId="28" r:id="rId8"/>
    <sheet name="มิ.ย.63" sheetId="29" r:id="rId9"/>
    <sheet name="ก.ค.63" sheetId="30" r:id="rId10"/>
    <sheet name="ส.ค.63" sheetId="31" r:id="rId11"/>
    <sheet name="ก.ย.63" sheetId="32" r:id="rId12"/>
    <sheet name="Sheet1" sheetId="33" r:id="rId13"/>
  </sheets>
  <calcPr calcId="144525"/>
</workbook>
</file>

<file path=xl/calcChain.xml><?xml version="1.0" encoding="utf-8"?>
<calcChain xmlns="http://schemas.openxmlformats.org/spreadsheetml/2006/main">
  <c r="K16" i="23" l="1"/>
  <c r="K17" i="23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5" i="32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5" i="31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2" l="1"/>
  <c r="M7" i="32"/>
  <c r="M8" i="32"/>
  <c r="N8" i="32" s="1"/>
  <c r="M9" i="32"/>
  <c r="N9" i="32" s="1"/>
  <c r="M10" i="32"/>
  <c r="M11" i="32"/>
  <c r="M12" i="32"/>
  <c r="M13" i="32"/>
  <c r="M14" i="32"/>
  <c r="M15" i="32"/>
  <c r="M16" i="32"/>
  <c r="N16" i="32" s="1"/>
  <c r="M17" i="32"/>
  <c r="M18" i="32"/>
  <c r="N18" i="32" s="1"/>
  <c r="M19" i="32"/>
  <c r="M20" i="32"/>
  <c r="M5" i="32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5" i="32"/>
  <c r="M21" i="32"/>
  <c r="L20" i="32"/>
  <c r="J20" i="32"/>
  <c r="G20" i="32"/>
  <c r="L19" i="32"/>
  <c r="J19" i="32"/>
  <c r="G19" i="32"/>
  <c r="L18" i="32"/>
  <c r="J18" i="32"/>
  <c r="G18" i="32"/>
  <c r="N17" i="32"/>
  <c r="L17" i="32"/>
  <c r="J17" i="32"/>
  <c r="G17" i="32"/>
  <c r="L16" i="32"/>
  <c r="J16" i="32"/>
  <c r="G16" i="32"/>
  <c r="L15" i="32"/>
  <c r="J15" i="32"/>
  <c r="N15" i="32" s="1"/>
  <c r="G15" i="32"/>
  <c r="L14" i="32"/>
  <c r="J14" i="32"/>
  <c r="G14" i="32"/>
  <c r="N14" i="32" s="1"/>
  <c r="L13" i="32"/>
  <c r="J13" i="32"/>
  <c r="G13" i="32"/>
  <c r="N13" i="32" s="1"/>
  <c r="L12" i="32"/>
  <c r="J12" i="32"/>
  <c r="G12" i="32"/>
  <c r="L11" i="32"/>
  <c r="J11" i="32"/>
  <c r="G11" i="32"/>
  <c r="N10" i="32"/>
  <c r="L10" i="32"/>
  <c r="J10" i="32"/>
  <c r="G10" i="32"/>
  <c r="L9" i="32"/>
  <c r="J9" i="32"/>
  <c r="G9" i="32"/>
  <c r="L8" i="32"/>
  <c r="J8" i="32"/>
  <c r="G8" i="32"/>
  <c r="L7" i="32"/>
  <c r="J7" i="32"/>
  <c r="N7" i="32" s="1"/>
  <c r="G7" i="32"/>
  <c r="L6" i="32"/>
  <c r="J6" i="32"/>
  <c r="G6" i="32"/>
  <c r="N6" i="32" s="1"/>
  <c r="L5" i="32"/>
  <c r="J5" i="32"/>
  <c r="G5" i="32"/>
  <c r="N5" i="32" s="1"/>
  <c r="M6" i="31"/>
  <c r="M7" i="31"/>
  <c r="M8" i="31"/>
  <c r="M9" i="31"/>
  <c r="M10" i="31"/>
  <c r="M11" i="31"/>
  <c r="M12" i="31"/>
  <c r="M13" i="31"/>
  <c r="N13" i="31" s="1"/>
  <c r="M14" i="31"/>
  <c r="M15" i="31"/>
  <c r="M16" i="31"/>
  <c r="M17" i="31"/>
  <c r="M18" i="31"/>
  <c r="M19" i="31"/>
  <c r="M20" i="31"/>
  <c r="M5" i="31"/>
  <c r="N5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5" i="31"/>
  <c r="M21" i="31"/>
  <c r="L20" i="31"/>
  <c r="J20" i="31"/>
  <c r="G20" i="31"/>
  <c r="L19" i="31"/>
  <c r="J19" i="31"/>
  <c r="G19" i="31"/>
  <c r="N19" i="31" s="1"/>
  <c r="L18" i="31"/>
  <c r="J18" i="31"/>
  <c r="G18" i="31"/>
  <c r="L17" i="31"/>
  <c r="J17" i="31"/>
  <c r="G17" i="31"/>
  <c r="N17" i="31" s="1"/>
  <c r="N16" i="31"/>
  <c r="L16" i="31"/>
  <c r="J16" i="31"/>
  <c r="G16" i="31"/>
  <c r="N15" i="31"/>
  <c r="L15" i="31"/>
  <c r="J15" i="31"/>
  <c r="G15" i="31"/>
  <c r="N14" i="31"/>
  <c r="L14" i="31"/>
  <c r="J14" i="31"/>
  <c r="G14" i="31"/>
  <c r="L13" i="31"/>
  <c r="J13" i="31"/>
  <c r="G13" i="31"/>
  <c r="L12" i="31"/>
  <c r="J12" i="31"/>
  <c r="G12" i="31"/>
  <c r="L11" i="31"/>
  <c r="J11" i="31"/>
  <c r="G11" i="31"/>
  <c r="L10" i="31"/>
  <c r="J10" i="31"/>
  <c r="G10" i="31"/>
  <c r="N10" i="31" s="1"/>
  <c r="L9" i="31"/>
  <c r="J9" i="31"/>
  <c r="G9" i="31"/>
  <c r="N8" i="31"/>
  <c r="L8" i="31"/>
  <c r="J8" i="31"/>
  <c r="G8" i="31"/>
  <c r="N7" i="31"/>
  <c r="L7" i="31"/>
  <c r="J7" i="31"/>
  <c r="G7" i="31"/>
  <c r="N6" i="31"/>
  <c r="L6" i="31"/>
  <c r="J6" i="31"/>
  <c r="G6" i="31"/>
  <c r="L5" i="31"/>
  <c r="J5" i="31"/>
  <c r="G5" i="31"/>
  <c r="M6" i="30"/>
  <c r="M7" i="30"/>
  <c r="M8" i="30"/>
  <c r="M9" i="30"/>
  <c r="M10" i="30"/>
  <c r="M11" i="30"/>
  <c r="M12" i="30"/>
  <c r="N12" i="30" s="1"/>
  <c r="M13" i="30"/>
  <c r="N13" i="30" s="1"/>
  <c r="M14" i="30"/>
  <c r="M15" i="30"/>
  <c r="M16" i="30"/>
  <c r="M17" i="30"/>
  <c r="M18" i="30"/>
  <c r="M19" i="30"/>
  <c r="M20" i="30"/>
  <c r="M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5" i="30"/>
  <c r="M21" i="30"/>
  <c r="L20" i="30"/>
  <c r="J20" i="30"/>
  <c r="G20" i="30"/>
  <c r="L19" i="30"/>
  <c r="J19" i="30"/>
  <c r="N19" i="30" s="1"/>
  <c r="G19" i="30"/>
  <c r="L18" i="30"/>
  <c r="J18" i="30"/>
  <c r="G18" i="30"/>
  <c r="L17" i="30"/>
  <c r="J17" i="30"/>
  <c r="G17" i="30"/>
  <c r="L16" i="30"/>
  <c r="J16" i="30"/>
  <c r="G16" i="30"/>
  <c r="N16" i="30" s="1"/>
  <c r="N15" i="30"/>
  <c r="L15" i="30"/>
  <c r="J15" i="30"/>
  <c r="G15" i="30"/>
  <c r="N14" i="30"/>
  <c r="L14" i="30"/>
  <c r="J14" i="30"/>
  <c r="G14" i="30"/>
  <c r="L13" i="30"/>
  <c r="J13" i="30"/>
  <c r="G13" i="30"/>
  <c r="L12" i="30"/>
  <c r="J12" i="30"/>
  <c r="G12" i="30"/>
  <c r="L11" i="30"/>
  <c r="J11" i="30"/>
  <c r="N11" i="30" s="1"/>
  <c r="G11" i="30"/>
  <c r="L10" i="30"/>
  <c r="J10" i="30"/>
  <c r="G10" i="30"/>
  <c r="N10" i="30" s="1"/>
  <c r="L9" i="30"/>
  <c r="J9" i="30"/>
  <c r="G9" i="30"/>
  <c r="N9" i="30" s="1"/>
  <c r="L8" i="30"/>
  <c r="J8" i="30"/>
  <c r="G8" i="30"/>
  <c r="N8" i="30" s="1"/>
  <c r="N7" i="30"/>
  <c r="L7" i="30"/>
  <c r="J7" i="30"/>
  <c r="G7" i="30"/>
  <c r="N6" i="30"/>
  <c r="L6" i="30"/>
  <c r="J6" i="30"/>
  <c r="G6" i="30"/>
  <c r="N5" i="30"/>
  <c r="L5" i="30"/>
  <c r="J5" i="30"/>
  <c r="G5" i="30"/>
  <c r="M6" i="29"/>
  <c r="N6" i="29" s="1"/>
  <c r="M7" i="29"/>
  <c r="N7" i="29" s="1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5" i="29"/>
  <c r="M21" i="29"/>
  <c r="N20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N17" i="29" s="1"/>
  <c r="L16" i="29"/>
  <c r="J16" i="29"/>
  <c r="G16" i="29"/>
  <c r="N16" i="29" s="1"/>
  <c r="N15" i="29"/>
  <c r="L15" i="29"/>
  <c r="J15" i="29"/>
  <c r="G15" i="29"/>
  <c r="N14" i="29"/>
  <c r="L14" i="29"/>
  <c r="J14" i="29"/>
  <c r="G14" i="29"/>
  <c r="N13" i="29"/>
  <c r="L13" i="29"/>
  <c r="J13" i="29"/>
  <c r="G13" i="29"/>
  <c r="N12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N8" i="29" s="1"/>
  <c r="L7" i="29"/>
  <c r="J7" i="29"/>
  <c r="G7" i="29"/>
  <c r="L6" i="29"/>
  <c r="J6" i="29"/>
  <c r="G6" i="29"/>
  <c r="N5" i="29"/>
  <c r="L5" i="29"/>
  <c r="J5" i="29"/>
  <c r="G5" i="29"/>
  <c r="M6" i="28"/>
  <c r="N6" i="28" s="1"/>
  <c r="M7" i="28"/>
  <c r="N7" i="28" s="1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N5" i="28" s="1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5" i="28"/>
  <c r="M21" i="28"/>
  <c r="N20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N17" i="28" s="1"/>
  <c r="L16" i="28"/>
  <c r="J16" i="28"/>
  <c r="G16" i="28"/>
  <c r="N16" i="28" s="1"/>
  <c r="N15" i="28"/>
  <c r="L15" i="28"/>
  <c r="J15" i="28"/>
  <c r="G15" i="28"/>
  <c r="N14" i="28"/>
  <c r="L14" i="28"/>
  <c r="J14" i="28"/>
  <c r="G14" i="28"/>
  <c r="N13" i="28"/>
  <c r="L13" i="28"/>
  <c r="J13" i="28"/>
  <c r="G13" i="28"/>
  <c r="N12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N8" i="28" s="1"/>
  <c r="L7" i="28"/>
  <c r="J7" i="28"/>
  <c r="G7" i="28"/>
  <c r="L6" i="28"/>
  <c r="J6" i="28"/>
  <c r="G6" i="28"/>
  <c r="L5" i="28"/>
  <c r="J5" i="28"/>
  <c r="G5" i="28"/>
  <c r="M6" i="27"/>
  <c r="M7" i="27"/>
  <c r="N7" i="27" s="1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5" i="27"/>
  <c r="M21" i="27"/>
  <c r="L20" i="27"/>
  <c r="J20" i="27"/>
  <c r="G20" i="27"/>
  <c r="N20" i="27" s="1"/>
  <c r="L19" i="27"/>
  <c r="J19" i="27"/>
  <c r="G19" i="27"/>
  <c r="L18" i="27"/>
  <c r="J18" i="27"/>
  <c r="G18" i="27"/>
  <c r="L17" i="27"/>
  <c r="J17" i="27"/>
  <c r="G17" i="27"/>
  <c r="N17" i="27" s="1"/>
  <c r="L16" i="27"/>
  <c r="J16" i="27"/>
  <c r="G16" i="27"/>
  <c r="N15" i="27"/>
  <c r="L15" i="27"/>
  <c r="J15" i="27"/>
  <c r="G15" i="27"/>
  <c r="N14" i="27"/>
  <c r="L14" i="27"/>
  <c r="J14" i="27"/>
  <c r="G14" i="27"/>
  <c r="N13" i="27"/>
  <c r="L13" i="27"/>
  <c r="J13" i="27"/>
  <c r="G13" i="27"/>
  <c r="N12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N8" i="27" s="1"/>
  <c r="L7" i="27"/>
  <c r="J7" i="27"/>
  <c r="G7" i="27"/>
  <c r="N6" i="27"/>
  <c r="L6" i="27"/>
  <c r="J6" i="27"/>
  <c r="G6" i="27"/>
  <c r="N5" i="27"/>
  <c r="L5" i="27"/>
  <c r="J5" i="27"/>
  <c r="G5" i="27"/>
  <c r="M6" i="26"/>
  <c r="N6" i="26" s="1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N5" i="26" s="1"/>
  <c r="O6" i="26"/>
  <c r="O7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5" i="26"/>
  <c r="M21" i="26"/>
  <c r="L20" i="26"/>
  <c r="J20" i="26"/>
  <c r="G20" i="26"/>
  <c r="L19" i="26"/>
  <c r="J19" i="26"/>
  <c r="G19" i="26"/>
  <c r="N19" i="26" s="1"/>
  <c r="L18" i="26"/>
  <c r="J18" i="26"/>
  <c r="G18" i="26"/>
  <c r="L17" i="26"/>
  <c r="J17" i="26"/>
  <c r="G17" i="26"/>
  <c r="N17" i="26" s="1"/>
  <c r="N16" i="26"/>
  <c r="L16" i="26"/>
  <c r="J16" i="26"/>
  <c r="G16" i="26"/>
  <c r="N15" i="26"/>
  <c r="L15" i="26"/>
  <c r="J15" i="26"/>
  <c r="G15" i="26"/>
  <c r="N14" i="26"/>
  <c r="L14" i="26"/>
  <c r="J14" i="26"/>
  <c r="G14" i="26"/>
  <c r="N13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N10" i="26" s="1"/>
  <c r="L9" i="26"/>
  <c r="J9" i="26"/>
  <c r="G9" i="26"/>
  <c r="N9" i="26" s="1"/>
  <c r="N8" i="26"/>
  <c r="L8" i="26"/>
  <c r="J8" i="26"/>
  <c r="G8" i="26"/>
  <c r="N7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N13" i="25" s="1"/>
  <c r="M14" i="25"/>
  <c r="M15" i="25"/>
  <c r="M16" i="25"/>
  <c r="M17" i="25"/>
  <c r="M18" i="25"/>
  <c r="M19" i="25"/>
  <c r="M20" i="25"/>
  <c r="M5" i="25"/>
  <c r="N5" i="25" s="1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5" i="25"/>
  <c r="M21" i="25"/>
  <c r="N20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N17" i="25" s="1"/>
  <c r="L16" i="25"/>
  <c r="J16" i="25"/>
  <c r="G16" i="25"/>
  <c r="N16" i="25" s="1"/>
  <c r="N15" i="25"/>
  <c r="L15" i="25"/>
  <c r="J15" i="25"/>
  <c r="G15" i="25"/>
  <c r="N14" i="25"/>
  <c r="L14" i="25"/>
  <c r="J14" i="25"/>
  <c r="G14" i="25"/>
  <c r="L13" i="25"/>
  <c r="J13" i="25"/>
  <c r="G13" i="25"/>
  <c r="N12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N8" i="25" s="1"/>
  <c r="N7" i="25"/>
  <c r="L7" i="25"/>
  <c r="J7" i="25"/>
  <c r="G7" i="25"/>
  <c r="N6" i="25"/>
  <c r="L6" i="25"/>
  <c r="J6" i="25"/>
  <c r="G6" i="25"/>
  <c r="L5" i="25"/>
  <c r="J5" i="25"/>
  <c r="G5" i="25"/>
  <c r="M6" i="24"/>
  <c r="N6" i="24" s="1"/>
  <c r="M7" i="24"/>
  <c r="N7" i="24" s="1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N5" i="24" s="1"/>
  <c r="M21" i="24"/>
  <c r="N20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N17" i="24" s="1"/>
  <c r="L16" i="24"/>
  <c r="J16" i="24"/>
  <c r="G16" i="24"/>
  <c r="N16" i="24" s="1"/>
  <c r="N15" i="24"/>
  <c r="L15" i="24"/>
  <c r="J15" i="24"/>
  <c r="G15" i="24"/>
  <c r="N14" i="24"/>
  <c r="L14" i="24"/>
  <c r="J14" i="24"/>
  <c r="G14" i="24"/>
  <c r="N13" i="24"/>
  <c r="L13" i="24"/>
  <c r="J13" i="24"/>
  <c r="G13" i="24"/>
  <c r="N12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N8" i="24" s="1"/>
  <c r="L7" i="24"/>
  <c r="J7" i="24"/>
  <c r="G7" i="24"/>
  <c r="L6" i="24"/>
  <c r="J6" i="24"/>
  <c r="G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N17" i="23" s="1"/>
  <c r="O17" i="24" s="1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9" i="23" l="1"/>
  <c r="O9" i="24" s="1"/>
  <c r="N7" i="23"/>
  <c r="O7" i="24" s="1"/>
  <c r="N11" i="32"/>
  <c r="N20" i="32"/>
  <c r="N19" i="32"/>
  <c r="N12" i="32"/>
  <c r="N9" i="31"/>
  <c r="N18" i="31"/>
  <c r="N11" i="31"/>
  <c r="N20" i="31"/>
  <c r="N12" i="31"/>
  <c r="N17" i="30"/>
  <c r="N20" i="30"/>
  <c r="N18" i="30"/>
  <c r="N10" i="29"/>
  <c r="N19" i="29"/>
  <c r="N11" i="29"/>
  <c r="N9" i="29"/>
  <c r="N18" i="29"/>
  <c r="N10" i="28"/>
  <c r="N19" i="28"/>
  <c r="N11" i="28"/>
  <c r="N9" i="28"/>
  <c r="N18" i="28"/>
  <c r="N9" i="27"/>
  <c r="N19" i="27"/>
  <c r="N10" i="27"/>
  <c r="N11" i="27"/>
  <c r="N18" i="27"/>
  <c r="N16" i="27"/>
  <c r="N18" i="26"/>
  <c r="N12" i="26"/>
  <c r="N11" i="26"/>
  <c r="N20" i="26"/>
  <c r="N10" i="25"/>
  <c r="N19" i="25"/>
  <c r="N9" i="25"/>
  <c r="N18" i="25"/>
  <c r="N11" i="25"/>
  <c r="N10" i="24"/>
  <c r="N19" i="24"/>
  <c r="N11" i="24"/>
  <c r="N9" i="24"/>
  <c r="N18" i="24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6" i="22" l="1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5" i="22"/>
  <c r="K20" i="22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K13" i="22"/>
  <c r="K12" i="22"/>
  <c r="L12" i="22" s="1"/>
  <c r="K11" i="22"/>
  <c r="K10" i="22"/>
  <c r="K9" i="22"/>
  <c r="K8" i="22"/>
  <c r="L8" i="22" s="1"/>
  <c r="K7" i="22"/>
  <c r="K6" i="22"/>
  <c r="K5" i="22"/>
  <c r="L5" i="22" s="1"/>
  <c r="M21" i="22"/>
  <c r="L20" i="22"/>
  <c r="J20" i="22"/>
  <c r="G20" i="22"/>
  <c r="J19" i="22"/>
  <c r="G19" i="22"/>
  <c r="J18" i="22"/>
  <c r="G18" i="22"/>
  <c r="N18" i="22" s="1"/>
  <c r="J17" i="22"/>
  <c r="G17" i="22"/>
  <c r="J16" i="22"/>
  <c r="G16" i="22"/>
  <c r="J15" i="22"/>
  <c r="G15" i="22"/>
  <c r="L14" i="22"/>
  <c r="J14" i="22"/>
  <c r="G14" i="22"/>
  <c r="N14" i="22" s="1"/>
  <c r="L13" i="22"/>
  <c r="J13" i="22"/>
  <c r="G13" i="22"/>
  <c r="J12" i="22"/>
  <c r="G12" i="22"/>
  <c r="L11" i="22"/>
  <c r="J11" i="22"/>
  <c r="G11" i="22"/>
  <c r="L10" i="22"/>
  <c r="J10" i="22"/>
  <c r="G10" i="22"/>
  <c r="N10" i="22" s="1"/>
  <c r="L9" i="22"/>
  <c r="J9" i="22"/>
  <c r="G9" i="22"/>
  <c r="J8" i="22"/>
  <c r="G8" i="22"/>
  <c r="L7" i="22"/>
  <c r="J7" i="22"/>
  <c r="G7" i="22"/>
  <c r="L6" i="22"/>
  <c r="J6" i="22"/>
  <c r="G6" i="22"/>
  <c r="N6" i="22" s="1"/>
  <c r="J5" i="22"/>
  <c r="G5" i="22"/>
  <c r="N8" i="22" l="1"/>
  <c r="N12" i="22"/>
  <c r="N5" i="22"/>
  <c r="N7" i="22"/>
  <c r="N9" i="22"/>
  <c r="N11" i="22"/>
  <c r="N13" i="22"/>
  <c r="N15" i="22"/>
  <c r="N17" i="22"/>
  <c r="N19" i="22"/>
  <c r="N20" i="22"/>
  <c r="N16" i="22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L6" i="20" l="1"/>
  <c r="K6" i="20"/>
  <c r="J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5" i="20"/>
  <c r="N6" i="20"/>
  <c r="K5" i="20" l="1"/>
  <c r="K20" i="20" l="1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J5" i="20"/>
  <c r="G5" i="20"/>
  <c r="N14" i="20" l="1"/>
  <c r="N11" i="20"/>
  <c r="N7" i="20"/>
  <c r="N20" i="20"/>
  <c r="N19" i="20"/>
  <c r="N18" i="20"/>
  <c r="N17" i="20"/>
  <c r="N16" i="20"/>
  <c r="N15" i="20"/>
  <c r="N13" i="20"/>
  <c r="N12" i="20"/>
  <c r="N10" i="20"/>
  <c r="N9" i="20"/>
  <c r="N8" i="20"/>
  <c r="N5" i="20"/>
</calcChain>
</file>

<file path=xl/sharedStrings.xml><?xml version="1.0" encoding="utf-8"?>
<sst xmlns="http://schemas.openxmlformats.org/spreadsheetml/2006/main" count="892" uniqueCount="132">
  <si>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</si>
  <si>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</si>
  <si>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</si>
  <si>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</si>
  <si>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</si>
  <si>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</si>
  <si>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</si>
  <si>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</si>
  <si>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</si>
  <si>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</si>
  <si>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</si>
  <si>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</si>
  <si>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</si>
  <si>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</si>
  <si>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</si>
  <si>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</si>
  <si>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</si>
  <si>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</si>
  <si>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</si>
  <si>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</si>
  <si>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</si>
  <si>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</si>
  <si>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</si>
  <si>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</si>
  <si>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</si>
  <si>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</si>
  <si>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</si>
  <si>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</si>
  <si>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</si>
  <si>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</si>
  <si>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</si>
  <si>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</si>
  <si>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</si>
  <si>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</si>
  <si>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</si>
  <si>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</si>
  <si>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</si>
  <si>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</si>
  <si>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</si>
  <si>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</si>
  <si>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</si>
  <si>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</si>
  <si>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</si>
  <si>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</si>
  <si>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</si>
  <si>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</si>
  <si>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</si>
  <si>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</si>
  <si>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</si>
  <si>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</si>
  <si>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</si>
  <si>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</si>
  <si>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</si>
  <si>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</si>
  <si>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</si>
  <si>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</si>
  <si>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ตุลาคม  ปีงบประมาณ 2562</t>
  </si>
  <si>
    <t>Risk Scoring ต.ค.62</t>
  </si>
  <si>
    <t>Risk Scoring เดือน ก.ย.62</t>
  </si>
  <si>
    <t>ผลการประเมินภาวะวิกฤติ เดือน พฤศจิกายน ปีงบประมาณ 2562</t>
  </si>
  <si>
    <t>Risk Scoring พ.ย.62</t>
  </si>
  <si>
    <t>Risk Scoring เดือน ต.ค.62</t>
  </si>
  <si>
    <t>ผลการประเมินภาวะวิกฤติ เดือน ธันวาคม ปีงบประมาณ 2562</t>
  </si>
  <si>
    <t>Risk Scoring ธ.ค.62</t>
  </si>
  <si>
    <t>Risk Scoring เดือน พ.ย.62</t>
  </si>
  <si>
    <t>ผลการประเมินภาวะวิกฤติ เดือน มกราคม ปีงบประมาณ 2563</t>
  </si>
  <si>
    <t>Risk Scoring ม.ค.63</t>
  </si>
  <si>
    <t>Risk Scoring เดือน ธ.ค.62</t>
  </si>
  <si>
    <t>ผลการประเมินภาวะวิกฤติ เดือน กุมภาพันธ์ ปีงบประมาณ 2563</t>
  </si>
  <si>
    <t>Risk Scoring ก.พ.63</t>
  </si>
  <si>
    <t>ผลการประเมินภาวะวิกฤติ เดือน มีนาคม ปีงบประมาณ 2563</t>
  </si>
  <si>
    <t>Risk Scoring มี.ค.63</t>
  </si>
  <si>
    <t>ผลการประเมินภาวะวิกฤติ เดือน เมษายน ปีงบประมาณ 2563</t>
  </si>
  <si>
    <t>Risk Scoring เม.ย.63</t>
  </si>
  <si>
    <t>ผลการประเมินภาวะวิกฤติ เดือน พฤษภาคม ปีงบประมาณ 2563</t>
  </si>
  <si>
    <t>Risk Scoring พ.ค.63</t>
  </si>
  <si>
    <t>Risk Scoring เดือน เม.ย.63</t>
  </si>
  <si>
    <t>Risk Scoring เดือน มี.ค.63</t>
  </si>
  <si>
    <t>Risk Scoring เดือน ก.พ.63</t>
  </si>
  <si>
    <t>Risk Scoring เดือน ม.ค.63</t>
  </si>
  <si>
    <t>ผลการประเมินภาวะวิกฤติ เดือน มิถุนายน ปีงบประมาณ 2563</t>
  </si>
  <si>
    <t>Risk Scoring มิ.ย.63</t>
  </si>
  <si>
    <t>Risk Scoring เดือน พ.ค.63</t>
  </si>
  <si>
    <t>ผลการประเมินภาวะวิกฤติ เดือน กรกฏาคม ปีงบประมาณ 2563</t>
  </si>
  <si>
    <t>Risk Scoring ก.ค.63</t>
  </si>
  <si>
    <t>Risk Scoring เดือน มิ.ย.63</t>
  </si>
  <si>
    <t>ผลการประเมินภาวะวิกฤติ เดือน สิงหาคม ปีงบประมาณ 2563</t>
  </si>
  <si>
    <t>Risk Scoring ส.ค.63</t>
  </si>
  <si>
    <t>Risk Scoring เดือน ก.ค.63</t>
  </si>
  <si>
    <t>ผลการประเมินภาวะวิกฤติ เดือน กันยายน ปีงบประมาณ 2563</t>
  </si>
  <si>
    <t>Risk Scoring ก.ย.63</t>
  </si>
  <si>
    <t>Risk Scoring เดือน ส.ค.63</t>
  </si>
  <si>
    <t>EBITDA</t>
  </si>
  <si>
    <t>Ket</t>
  </si>
  <si>
    <t>Province2</t>
  </si>
  <si>
    <t>OrgID</t>
  </si>
  <si>
    <t>TypeID</t>
  </si>
  <si>
    <t>TimeID</t>
  </si>
  <si>
    <t>CR</t>
  </si>
  <si>
    <t>QR</t>
  </si>
  <si>
    <t>Cash</t>
  </si>
  <si>
    <t>NWC</t>
  </si>
  <si>
    <t>NI</t>
  </si>
  <si>
    <t>LiI</t>
  </si>
  <si>
    <t>StI</t>
  </si>
  <si>
    <t>SuI</t>
  </si>
  <si>
    <t>RiskScroing</t>
  </si>
  <si>
    <t>HMBRD</t>
  </si>
  <si>
    <t>พระนครศรีอยุธยา</t>
  </si>
  <si>
    <t>10660</t>
  </si>
  <si>
    <t>พระนครศรีอยุธยา,รพศ.</t>
  </si>
  <si>
    <t>10688</t>
  </si>
  <si>
    <t>เสนา,รพท.</t>
  </si>
  <si>
    <t>10768</t>
  </si>
  <si>
    <t>รพช.</t>
  </si>
  <si>
    <t>10769</t>
  </si>
  <si>
    <t>สมเด็จพระสังฆราช(นครหลวง),รพช.</t>
  </si>
  <si>
    <t>10770</t>
  </si>
  <si>
    <t>10771</t>
  </si>
  <si>
    <t>10772</t>
  </si>
  <si>
    <t>10773</t>
  </si>
  <si>
    <t>10774</t>
  </si>
  <si>
    <t>10775</t>
  </si>
  <si>
    <t>ภาชี,รพช.</t>
  </si>
  <si>
    <t>10776</t>
  </si>
  <si>
    <t>ลาดบัวหลวง,รพช.</t>
  </si>
  <si>
    <t>10777</t>
  </si>
  <si>
    <t>10778</t>
  </si>
  <si>
    <t>10779</t>
  </si>
  <si>
    <t>10780</t>
  </si>
  <si>
    <t>10781</t>
  </si>
  <si>
    <t>256302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</si>
</sst>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3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29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3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165" fontId="11" fillId="2" borderId="14" xfId="0" applyNumberFormat="1" applyFont="1" applyFill="1" applyBorder="1" applyAlignment="1">
      <alignment horizontal="center" vertical="center" wrapText="1" readingOrder="1"/>
    </xf>
    <xf numFmtId="3" fontId="10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4" xfId="0" applyNumberFormat="1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3" fontId="17" fillId="0" borderId="4" xfId="1" applyFont="1" applyBorder="1" applyAlignment="1">
      <alignment horizontal="center" vertical="center"/>
    </xf>
    <xf numFmtId="0" fontId="13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 wrapText="1" readingOrder="1"/>
    </xf>
    <xf numFmtId="165" fontId="11" fillId="2" borderId="14" xfId="0" applyNumberFormat="1" applyFont="1" applyFill="1" applyBorder="1" applyAlignment="1">
      <alignment horizontal="center" wrapText="1" readingOrder="1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 readingOrder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wrapText="1" readingOrder="1"/>
    </xf>
    <xf numFmtId="4" fontId="27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4" fillId="11" borderId="11" xfId="0" applyNumberFormat="1" applyFont="1" applyFill="1" applyBorder="1" applyAlignment="1" applyProtection="1">
      <alignment horizontal="center" vertical="center" wrapText="1"/>
    </xf>
    <xf numFmtId="3" fontId="14" fillId="10" borderId="11" xfId="0" applyNumberFormat="1" applyFont="1" applyFill="1" applyBorder="1" applyAlignment="1" applyProtection="1">
      <alignment horizontal="center" vertical="center" wrapText="1"/>
    </xf>
    <xf numFmtId="3" fontId="14" fillId="6" borderId="11" xfId="0" applyNumberFormat="1" applyFont="1" applyFill="1" applyBorder="1" applyAlignment="1" applyProtection="1">
      <alignment horizontal="center" vertical="center" wrapText="1"/>
    </xf>
    <xf numFmtId="166" fontId="16" fillId="6" borderId="8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 readingOrder="1"/>
    </xf>
    <xf numFmtId="0" fontId="15" fillId="7" borderId="8" xfId="0" applyFont="1" applyFill="1" applyBorder="1" applyAlignment="1">
      <alignment horizontal="center" vertical="center" wrapText="1" readingOrder="1"/>
    </xf>
    <xf numFmtId="3" fontId="16" fillId="9" borderId="11" xfId="0" applyNumberFormat="1" applyFont="1" applyFill="1" applyBorder="1" applyAlignment="1" applyProtection="1">
      <alignment horizontal="center" vertical="center" wrapText="1"/>
    </xf>
    <xf numFmtId="3" fontId="16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3" fontId="16" fillId="8" borderId="8" xfId="0" applyNumberFormat="1" applyFont="1" applyFill="1" applyBorder="1" applyAlignment="1" applyProtection="1">
      <alignment horizontal="center" vertical="center" wrapText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43" fontId="10" fillId="7" borderId="11" xfId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 wrapText="1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 readingOrder="1"/>
    </xf>
    <xf numFmtId="3" fontId="14" fillId="11" borderId="14" xfId="0" applyNumberFormat="1" applyFont="1" applyFill="1" applyBorder="1" applyAlignment="1" applyProtection="1">
      <alignment horizontal="center" vertical="center" wrapText="1"/>
    </xf>
    <xf numFmtId="3" fontId="14" fillId="10" borderId="14" xfId="0" applyNumberFormat="1" applyFont="1" applyFill="1" applyBorder="1" applyAlignment="1" applyProtection="1">
      <alignment horizontal="center" vertical="center" wrapText="1"/>
    </xf>
    <xf numFmtId="3" fontId="14" fillId="6" borderId="14" xfId="0" applyNumberFormat="1" applyFont="1" applyFill="1" applyBorder="1" applyAlignment="1" applyProtection="1">
      <alignment horizontal="center" vertical="center" wrapText="1"/>
    </xf>
    <xf numFmtId="3" fontId="14" fillId="3" borderId="14" xfId="0" applyNumberFormat="1" applyFont="1" applyFill="1" applyBorder="1" applyAlignment="1" applyProtection="1">
      <alignment horizontal="center" vertical="center" wrapText="1"/>
    </xf>
    <xf numFmtId="166" fontId="16" fillId="6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 readingOrder="1"/>
    </xf>
    <xf numFmtId="3" fontId="16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3" fontId="16" fillId="8" borderId="14" xfId="0" applyNumberFormat="1" applyFont="1" applyFill="1" applyBorder="1" applyAlignment="1" applyProtection="1">
      <alignment horizontal="center" vertical="center" wrapText="1"/>
    </xf>
    <xf numFmtId="43" fontId="10" fillId="7" borderId="14" xfId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 readingOrder="1"/>
    </xf>
    <xf numFmtId="3" fontId="14" fillId="3" borderId="10" xfId="0" applyNumberFormat="1" applyFont="1" applyFill="1" applyBorder="1" applyAlignment="1" applyProtection="1">
      <alignment horizontal="center" vertical="center" wrapText="1"/>
    </xf>
    <xf numFmtId="3" fontId="14" fillId="3" borderId="7" xfId="0" applyNumberFormat="1" applyFont="1" applyFill="1" applyBorder="1" applyAlignment="1" applyProtection="1">
      <alignment horizontal="center" vertical="center" wrapText="1"/>
    </xf>
    <xf numFmtId="0" fontId="30" fillId="12" borderId="19" xfId="4" applyFont="1" applyFill="1" applyBorder="1" applyAlignment="1">
      <alignment horizontal="center"/>
    </xf>
    <xf numFmtId="0" fontId="28" fillId="0" borderId="20" xfId="4" applyFont="1" applyFill="1" applyBorder="1" applyAlignment="1">
      <alignment horizontal="right" wrapText="1"/>
    </xf>
    <xf numFmtId="0" fontId="28" fillId="0" borderId="20" xfId="4" applyFont="1" applyFill="1" applyBorder="1" applyAlignment="1">
      <alignment wrapText="1"/>
    </xf>
    <xf numFmtId="4" fontId="28" fillId="0" borderId="20" xfId="4" applyNumberFormat="1" applyFont="1" applyFill="1" applyBorder="1" applyAlignment="1">
      <alignment horizontal="right" wrapText="1"/>
    </xf>
    <xf numFmtId="0" fontId="7" fillId="5" borderId="21" xfId="0" applyFont="1" applyFill="1" applyBorder="1" applyAlignment="1">
      <alignment horizontal="center" vertical="center" wrapText="1" readingOrder="1"/>
    </xf>
    <xf numFmtId="3" fontId="10" fillId="0" borderId="22" xfId="0" applyNumberFormat="1" applyFont="1" applyFill="1" applyBorder="1" applyAlignment="1">
      <alignment horizontal="center" vertical="center" wrapText="1" readingOrder="1"/>
    </xf>
    <xf numFmtId="0" fontId="5" fillId="4" borderId="23" xfId="0" applyFont="1" applyFill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3" fontId="10" fillId="0" borderId="24" xfId="0" applyNumberFormat="1" applyFont="1" applyFill="1" applyBorder="1" applyAlignment="1">
      <alignment horizontal="center" vertical="center" wrapText="1" readingOrder="1"/>
    </xf>
    <xf numFmtId="0" fontId="7" fillId="5" borderId="14" xfId="0" applyFont="1" applyFill="1" applyBorder="1" applyAlignment="1">
      <alignment horizontal="center" vertical="center" wrapText="1" readingOrder="1"/>
    </xf>
    <xf numFmtId="4" fontId="27" fillId="0" borderId="14" xfId="4" applyNumberFormat="1" applyFont="1" applyFill="1" applyBorder="1" applyAlignment="1">
      <alignment horizontal="center" wrapText="1"/>
    </xf>
    <xf numFmtId="4" fontId="11" fillId="0" borderId="14" xfId="4" applyNumberFormat="1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vertical="center" wrapText="1" readingOrder="1"/>
    </xf>
    <xf numFmtId="0" fontId="7" fillId="4" borderId="26" xfId="0" applyFont="1" applyFill="1" applyBorder="1" applyAlignment="1">
      <alignment horizontal="center" vertical="center" wrapText="1" readingOrder="1"/>
    </xf>
    <xf numFmtId="0" fontId="7" fillId="4" borderId="18" xfId="0" applyFont="1" applyFill="1" applyBorder="1" applyAlignment="1">
      <alignment horizontal="center" vertical="center" wrapText="1" readingOrder="1"/>
    </xf>
    <xf numFmtId="0" fontId="10" fillId="0" borderId="0" xfId="0" applyFont="1" applyBorder="1" applyAlignment="1"/>
    <xf numFmtId="14" fontId="10" fillId="0" borderId="0" xfId="0" applyNumberFormat="1" applyFont="1" applyBorder="1" applyAlignment="1">
      <alignment horizontal="left"/>
    </xf>
  </cellXfs>
  <cellStyles count="5">
    <cellStyle name="Comma" xfId="1" builtinId="3"/>
    <cellStyle name="Normal" xfId="0" builtinId="0"/>
    <cellStyle name="Normal 2" xfId="2"/>
    <cellStyle name="Normal_Sheet1" xfId="4"/>
    <cellStyle name="ปกติ_Sheet1" xfId="3"/>
  </cellStyles>
  <dxfs count="0"/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L15" sqref="AL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83" t="s">
        <v>56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63" t="s">
        <v>53</v>
      </c>
      <c r="P1" s="41">
        <v>43789</v>
      </c>
    </row>
    <row r="2" spans="1:25" ht="54.75" customHeight="1" thickBot="1">
      <c r="C2" s="84" t="s">
        <v>41</v>
      </c>
      <c r="D2" s="86" t="s">
        <v>40</v>
      </c>
      <c r="E2" s="86"/>
      <c r="F2" s="86"/>
      <c r="G2" s="86"/>
      <c r="H2" s="87" t="s">
        <v>39</v>
      </c>
      <c r="I2" s="87"/>
      <c r="J2" s="87"/>
      <c r="K2" s="88" t="s">
        <v>38</v>
      </c>
      <c r="L2" s="88"/>
      <c r="M2" s="88"/>
      <c r="N2" s="117" t="s">
        <v>57</v>
      </c>
      <c r="O2" s="123" t="s">
        <v>58</v>
      </c>
      <c r="P2" s="130" t="s">
        <v>92</v>
      </c>
      <c r="Q2" s="125" t="s">
        <v>37</v>
      </c>
    </row>
    <row r="3" spans="1:25" ht="38.25" customHeight="1" thickBot="1">
      <c r="C3" s="84"/>
      <c r="D3" s="91" t="s">
        <v>36</v>
      </c>
      <c r="E3" s="91" t="s">
        <v>35</v>
      </c>
      <c r="F3" s="91" t="s">
        <v>34</v>
      </c>
      <c r="G3" s="93" t="s">
        <v>29</v>
      </c>
      <c r="H3" s="95" t="s">
        <v>33</v>
      </c>
      <c r="I3" s="84" t="s">
        <v>32</v>
      </c>
      <c r="J3" s="97" t="s">
        <v>29</v>
      </c>
      <c r="K3" s="99" t="s">
        <v>31</v>
      </c>
      <c r="L3" s="84" t="s">
        <v>30</v>
      </c>
      <c r="M3" s="89" t="s">
        <v>29</v>
      </c>
      <c r="N3" s="117"/>
      <c r="O3" s="123"/>
      <c r="P3" s="130"/>
      <c r="Q3" s="125"/>
    </row>
    <row r="4" spans="1:25" ht="36.75" customHeight="1" thickBot="1">
      <c r="C4" s="85"/>
      <c r="D4" s="92"/>
      <c r="E4" s="92"/>
      <c r="F4" s="92"/>
      <c r="G4" s="94"/>
      <c r="H4" s="96"/>
      <c r="I4" s="85"/>
      <c r="J4" s="98"/>
      <c r="K4" s="100"/>
      <c r="L4" s="85"/>
      <c r="M4" s="90"/>
      <c r="N4" s="118"/>
      <c r="O4" s="123"/>
      <c r="P4" s="130"/>
      <c r="Q4" s="12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48" t="s">
        <v>28</v>
      </c>
      <c r="D5" s="47">
        <v>3.16</v>
      </c>
      <c r="E5" s="47">
        <v>2.98</v>
      </c>
      <c r="F5" s="47">
        <v>1.59</v>
      </c>
      <c r="G5" s="47">
        <f t="shared" ref="G5:G20" si="0">(IF(D5&lt;1.5,1,0))+(IF(E5&lt;1,1,0))+(IF(F5&lt;0.8,1,0))</f>
        <v>0</v>
      </c>
      <c r="H5" s="53">
        <v>515037587.60000002</v>
      </c>
      <c r="I5" s="53">
        <v>47281502.159999996</v>
      </c>
      <c r="J5" s="47">
        <f t="shared" ref="J5:J20" si="1">IF(I5&lt;0,1,0)+IF(H5&lt;0,1,0)</f>
        <v>0</v>
      </c>
      <c r="K5" s="51">
        <f t="shared" ref="K5:K20" si="2">SUM(I5/1)</f>
        <v>47281502.159999996</v>
      </c>
      <c r="L5" s="45">
        <f>+H5/K5</f>
        <v>10.89300390366447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129">
        <v>1</v>
      </c>
      <c r="P5" s="131">
        <v>55876396.210000001</v>
      </c>
      <c r="Q5" s="126">
        <v>143339233.03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48" t="s">
        <v>27</v>
      </c>
      <c r="D6" s="55">
        <v>0.87</v>
      </c>
      <c r="E6" s="55">
        <v>0.82</v>
      </c>
      <c r="F6" s="56">
        <v>0.5</v>
      </c>
      <c r="G6" s="55">
        <f t="shared" si="0"/>
        <v>3</v>
      </c>
      <c r="H6" s="58">
        <v>-25384123.170000002</v>
      </c>
      <c r="I6" s="54">
        <v>26494978.039999999</v>
      </c>
      <c r="J6" s="55">
        <f>IF(I6&lt;0,1,0)+IF(H6&lt;0,1,0)</f>
        <v>1</v>
      </c>
      <c r="K6" s="51">
        <f>SUM(I6/1)</f>
        <v>26494978.039999999</v>
      </c>
      <c r="L6" s="45">
        <f>+H6/K6</f>
        <v>-0.95807300280366647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124">
        <v>7</v>
      </c>
      <c r="P6" s="131">
        <v>30282164.27</v>
      </c>
      <c r="Q6" s="127">
        <v>-94593991.379999995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48" t="s">
        <v>26</v>
      </c>
      <c r="D7" s="47">
        <v>1.52</v>
      </c>
      <c r="E7" s="47">
        <v>1.41</v>
      </c>
      <c r="F7" s="47">
        <v>1.05</v>
      </c>
      <c r="G7" s="47">
        <f t="shared" si="0"/>
        <v>0</v>
      </c>
      <c r="H7" s="53">
        <v>14266817.98</v>
      </c>
      <c r="I7" s="53">
        <v>11078667.17</v>
      </c>
      <c r="J7" s="47">
        <f t="shared" si="1"/>
        <v>0</v>
      </c>
      <c r="K7" s="51">
        <f t="shared" si="2"/>
        <v>11078667.17</v>
      </c>
      <c r="L7" s="45">
        <f t="shared" ref="L7:L20" si="5">+H7/K7</f>
        <v>1.2877738595336825</v>
      </c>
      <c r="M7" s="43">
        <f t="shared" si="4"/>
        <v>0</v>
      </c>
      <c r="N7" s="46">
        <f t="shared" si="3"/>
        <v>0</v>
      </c>
      <c r="O7" s="124">
        <v>2</v>
      </c>
      <c r="P7" s="131">
        <v>11355709.859999999</v>
      </c>
      <c r="Q7" s="128">
        <v>1458646.05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48" t="s">
        <v>25</v>
      </c>
      <c r="D8" s="55">
        <v>1.1499999999999999</v>
      </c>
      <c r="E8" s="55">
        <v>0.94</v>
      </c>
      <c r="F8" s="56">
        <v>0.5</v>
      </c>
      <c r="G8" s="55">
        <f t="shared" si="0"/>
        <v>3</v>
      </c>
      <c r="H8" s="54">
        <v>2005726.71</v>
      </c>
      <c r="I8" s="58">
        <v>-2368133.33</v>
      </c>
      <c r="J8" s="55">
        <f t="shared" si="1"/>
        <v>1</v>
      </c>
      <c r="K8" s="59">
        <f t="shared" si="2"/>
        <v>-2368133.33</v>
      </c>
      <c r="L8" s="45">
        <f t="shared" si="5"/>
        <v>-0.84696528045572494</v>
      </c>
      <c r="M8" s="42">
        <f t="shared" si="4"/>
        <v>2</v>
      </c>
      <c r="N8" s="46">
        <f t="shared" si="3"/>
        <v>6</v>
      </c>
      <c r="O8" s="124">
        <v>2</v>
      </c>
      <c r="P8" s="132">
        <v>-1319600.6299999999</v>
      </c>
      <c r="Q8" s="127">
        <v>-6892487.4000000004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48" t="s">
        <v>24</v>
      </c>
      <c r="D9" s="47">
        <v>2.35</v>
      </c>
      <c r="E9" s="47">
        <v>2.13</v>
      </c>
      <c r="F9" s="47">
        <v>1.88</v>
      </c>
      <c r="G9" s="47">
        <f t="shared" si="0"/>
        <v>0</v>
      </c>
      <c r="H9" s="53">
        <v>24133027.199999999</v>
      </c>
      <c r="I9" s="53">
        <v>10546847.539999999</v>
      </c>
      <c r="J9" s="47">
        <f t="shared" si="1"/>
        <v>0</v>
      </c>
      <c r="K9" s="51">
        <f t="shared" si="2"/>
        <v>10546847.539999999</v>
      </c>
      <c r="L9" s="45">
        <f t="shared" si="5"/>
        <v>2.2881744624138181</v>
      </c>
      <c r="M9" s="43">
        <f t="shared" si="4"/>
        <v>0</v>
      </c>
      <c r="N9" s="46">
        <f t="shared" si="3"/>
        <v>0</v>
      </c>
      <c r="O9" s="124">
        <v>1</v>
      </c>
      <c r="P9" s="131">
        <v>10977991.85</v>
      </c>
      <c r="Q9" s="128">
        <v>15753457.52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49" t="s">
        <v>23</v>
      </c>
      <c r="D10" s="47">
        <v>1.51</v>
      </c>
      <c r="E10" s="47">
        <v>1.43</v>
      </c>
      <c r="F10" s="47">
        <v>1.18</v>
      </c>
      <c r="G10" s="47">
        <f t="shared" si="0"/>
        <v>0</v>
      </c>
      <c r="H10" s="53">
        <v>9807924.2300000004</v>
      </c>
      <c r="I10" s="53">
        <v>8201564.9800000004</v>
      </c>
      <c r="J10" s="47">
        <f t="shared" si="1"/>
        <v>0</v>
      </c>
      <c r="K10" s="51">
        <f t="shared" si="2"/>
        <v>8201564.9800000004</v>
      </c>
      <c r="L10" s="45">
        <f t="shared" si="5"/>
        <v>1.195860089375284</v>
      </c>
      <c r="M10" s="43">
        <f t="shared" si="4"/>
        <v>0</v>
      </c>
      <c r="N10" s="46">
        <f t="shared" si="3"/>
        <v>0</v>
      </c>
      <c r="O10" s="124">
        <v>3</v>
      </c>
      <c r="P10" s="131">
        <v>8488284.9600000009</v>
      </c>
      <c r="Q10" s="128">
        <v>3436564.74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49" t="s">
        <v>22</v>
      </c>
      <c r="D11" s="47">
        <v>1.77</v>
      </c>
      <c r="E11" s="47">
        <v>1.57</v>
      </c>
      <c r="F11" s="47">
        <v>1.08</v>
      </c>
      <c r="G11" s="47">
        <f t="shared" si="0"/>
        <v>0</v>
      </c>
      <c r="H11" s="53">
        <v>34262592.689999998</v>
      </c>
      <c r="I11" s="53">
        <v>20946071.969999999</v>
      </c>
      <c r="J11" s="47">
        <f t="shared" si="1"/>
        <v>0</v>
      </c>
      <c r="K11" s="51">
        <f t="shared" si="2"/>
        <v>20946071.969999999</v>
      </c>
      <c r="L11" s="45">
        <f t="shared" si="5"/>
        <v>1.6357526479939808</v>
      </c>
      <c r="M11" s="43">
        <f t="shared" si="4"/>
        <v>0</v>
      </c>
      <c r="N11" s="46">
        <f t="shared" si="3"/>
        <v>0</v>
      </c>
      <c r="O11" s="124">
        <v>2</v>
      </c>
      <c r="P11" s="131">
        <v>22229518.25</v>
      </c>
      <c r="Q11" s="128">
        <v>3077563.81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49" t="s">
        <v>21</v>
      </c>
      <c r="D12" s="47">
        <v>1.54</v>
      </c>
      <c r="E12" s="47">
        <v>1.39</v>
      </c>
      <c r="F12" s="47">
        <v>1.1399999999999999</v>
      </c>
      <c r="G12" s="47">
        <f t="shared" si="0"/>
        <v>0</v>
      </c>
      <c r="H12" s="53">
        <v>15624096.18</v>
      </c>
      <c r="I12" s="53">
        <v>10821807.720000001</v>
      </c>
      <c r="J12" s="47">
        <f t="shared" si="1"/>
        <v>0</v>
      </c>
      <c r="K12" s="51">
        <f t="shared" si="2"/>
        <v>10821807.720000001</v>
      </c>
      <c r="L12" s="45">
        <f t="shared" si="5"/>
        <v>1.4437602833327738</v>
      </c>
      <c r="M12" s="43">
        <f t="shared" si="4"/>
        <v>0</v>
      </c>
      <c r="N12" s="46">
        <f t="shared" si="3"/>
        <v>0</v>
      </c>
      <c r="O12" s="124">
        <v>2</v>
      </c>
      <c r="P12" s="131">
        <v>11007164.300000001</v>
      </c>
      <c r="Q12" s="128">
        <v>3948187.66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49" t="s">
        <v>20</v>
      </c>
      <c r="D13" s="47">
        <v>1.52</v>
      </c>
      <c r="E13" s="47">
        <v>1.45</v>
      </c>
      <c r="F13" s="47">
        <v>1.24</v>
      </c>
      <c r="G13" s="47">
        <f t="shared" si="0"/>
        <v>0</v>
      </c>
      <c r="H13" s="53">
        <v>15502850.289999999</v>
      </c>
      <c r="I13" s="53">
        <v>13199420.119999999</v>
      </c>
      <c r="J13" s="47">
        <f t="shared" si="1"/>
        <v>0</v>
      </c>
      <c r="K13" s="51">
        <f t="shared" si="2"/>
        <v>13199420.119999999</v>
      </c>
      <c r="L13" s="45">
        <f t="shared" si="5"/>
        <v>1.1745099518811286</v>
      </c>
      <c r="M13" s="43">
        <f t="shared" si="4"/>
        <v>0</v>
      </c>
      <c r="N13" s="46">
        <f t="shared" si="3"/>
        <v>0</v>
      </c>
      <c r="O13" s="124">
        <v>1</v>
      </c>
      <c r="P13" s="131">
        <v>13704532.859999999</v>
      </c>
      <c r="Q13" s="128">
        <v>7149798.8499999996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49" t="s">
        <v>19</v>
      </c>
      <c r="D14" s="57">
        <v>2.2999999999999998</v>
      </c>
      <c r="E14" s="47">
        <v>2.21</v>
      </c>
      <c r="F14" s="47">
        <v>1.75</v>
      </c>
      <c r="G14" s="47">
        <f t="shared" si="0"/>
        <v>0</v>
      </c>
      <c r="H14" s="53">
        <v>25280373.620000001</v>
      </c>
      <c r="I14" s="53">
        <v>15760974.279999999</v>
      </c>
      <c r="J14" s="47">
        <f t="shared" si="1"/>
        <v>0</v>
      </c>
      <c r="K14" s="51">
        <f t="shared" si="2"/>
        <v>15760974.279999999</v>
      </c>
      <c r="L14" s="45">
        <f t="shared" si="5"/>
        <v>1.6039854625027661</v>
      </c>
      <c r="M14" s="43">
        <f t="shared" si="4"/>
        <v>0</v>
      </c>
      <c r="N14" s="46">
        <f t="shared" si="3"/>
        <v>0</v>
      </c>
      <c r="O14" s="124">
        <v>0</v>
      </c>
      <c r="P14" s="131">
        <v>15980959.6</v>
      </c>
      <c r="Q14" s="128">
        <v>14617536.060000001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49" t="s">
        <v>18</v>
      </c>
      <c r="D15" s="47">
        <v>2.19</v>
      </c>
      <c r="E15" s="47">
        <v>2.02</v>
      </c>
      <c r="F15" s="57">
        <v>1.7</v>
      </c>
      <c r="G15" s="47">
        <f t="shared" si="0"/>
        <v>0</v>
      </c>
      <c r="H15" s="53">
        <v>21288642.329999998</v>
      </c>
      <c r="I15" s="53">
        <v>13175830.779999999</v>
      </c>
      <c r="J15" s="47">
        <f t="shared" si="1"/>
        <v>0</v>
      </c>
      <c r="K15" s="51">
        <f t="shared" si="2"/>
        <v>13175830.779999999</v>
      </c>
      <c r="L15" s="45">
        <f t="shared" si="5"/>
        <v>1.6157343461267495</v>
      </c>
      <c r="M15" s="43">
        <f t="shared" si="4"/>
        <v>0</v>
      </c>
      <c r="N15" s="46">
        <f t="shared" si="3"/>
        <v>0</v>
      </c>
      <c r="O15" s="124">
        <v>0</v>
      </c>
      <c r="P15" s="131">
        <v>13592405.689999999</v>
      </c>
      <c r="Q15" s="128">
        <v>12502880.140000001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49" t="s">
        <v>17</v>
      </c>
      <c r="D16" s="47">
        <v>3.67</v>
      </c>
      <c r="E16" s="47">
        <v>2.95</v>
      </c>
      <c r="F16" s="47">
        <v>2.67</v>
      </c>
      <c r="G16" s="47">
        <f t="shared" si="0"/>
        <v>0</v>
      </c>
      <c r="H16" s="53">
        <v>75842247.980000004</v>
      </c>
      <c r="I16" s="53">
        <v>38850985.840000004</v>
      </c>
      <c r="J16" s="47">
        <f t="shared" si="1"/>
        <v>0</v>
      </c>
      <c r="K16" s="51">
        <f t="shared" si="2"/>
        <v>38850985.840000004</v>
      </c>
      <c r="L16" s="45">
        <f t="shared" si="5"/>
        <v>1.9521318787724229</v>
      </c>
      <c r="M16" s="43">
        <f t="shared" si="4"/>
        <v>0</v>
      </c>
      <c r="N16" s="46">
        <f t="shared" si="3"/>
        <v>0</v>
      </c>
      <c r="O16" s="124">
        <v>1</v>
      </c>
      <c r="P16" s="131">
        <v>27072297.559999999</v>
      </c>
      <c r="Q16" s="128">
        <v>47439461.210000001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49" t="s">
        <v>16</v>
      </c>
      <c r="D17" s="47">
        <v>2.36</v>
      </c>
      <c r="E17" s="47">
        <v>2.11</v>
      </c>
      <c r="F17" s="47">
        <v>1.86</v>
      </c>
      <c r="G17" s="47">
        <f t="shared" si="0"/>
        <v>0</v>
      </c>
      <c r="H17" s="53">
        <v>8580347.1400000006</v>
      </c>
      <c r="I17" s="53">
        <v>6063699.75</v>
      </c>
      <c r="J17" s="47">
        <f t="shared" si="1"/>
        <v>0</v>
      </c>
      <c r="K17" s="51">
        <f t="shared" si="2"/>
        <v>6063699.75</v>
      </c>
      <c r="L17" s="45">
        <f t="shared" si="5"/>
        <v>1.4150349611225392</v>
      </c>
      <c r="M17" s="43">
        <f t="shared" si="4"/>
        <v>0</v>
      </c>
      <c r="N17" s="46">
        <f t="shared" si="3"/>
        <v>0</v>
      </c>
      <c r="O17" s="124">
        <v>1</v>
      </c>
      <c r="P17" s="131">
        <v>6290520.7400000002</v>
      </c>
      <c r="Q17" s="128">
        <v>5400585.7599999998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49" t="s">
        <v>15</v>
      </c>
      <c r="D18" s="47">
        <v>1.77</v>
      </c>
      <c r="E18" s="47">
        <v>1.65</v>
      </c>
      <c r="F18" s="47">
        <v>1.18</v>
      </c>
      <c r="G18" s="47">
        <f t="shared" si="0"/>
        <v>0</v>
      </c>
      <c r="H18" s="53">
        <v>16826359.460000001</v>
      </c>
      <c r="I18" s="53">
        <v>13379349.02</v>
      </c>
      <c r="J18" s="47">
        <f t="shared" si="1"/>
        <v>0</v>
      </c>
      <c r="K18" s="51">
        <f t="shared" si="2"/>
        <v>13379349.02</v>
      </c>
      <c r="L18" s="45">
        <f t="shared" si="5"/>
        <v>1.257636633504909</v>
      </c>
      <c r="M18" s="43">
        <f t="shared" si="4"/>
        <v>0</v>
      </c>
      <c r="N18" s="46">
        <f t="shared" si="3"/>
        <v>0</v>
      </c>
      <c r="O18" s="124">
        <v>3</v>
      </c>
      <c r="P18" s="131">
        <v>13985195.25</v>
      </c>
      <c r="Q18" s="128">
        <v>3916850.28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49" t="s">
        <v>14</v>
      </c>
      <c r="D19" s="42">
        <v>1.39</v>
      </c>
      <c r="E19" s="47">
        <v>1.27</v>
      </c>
      <c r="F19" s="47">
        <v>0.93</v>
      </c>
      <c r="G19" s="42">
        <f t="shared" si="0"/>
        <v>1</v>
      </c>
      <c r="H19" s="53">
        <v>5220501.92</v>
      </c>
      <c r="I19" s="53">
        <v>9594859.0600000005</v>
      </c>
      <c r="J19" s="47">
        <f t="shared" si="1"/>
        <v>0</v>
      </c>
      <c r="K19" s="51">
        <f t="shared" si="2"/>
        <v>9594859.0600000005</v>
      </c>
      <c r="L19" s="45">
        <f t="shared" si="5"/>
        <v>0.54409365341943849</v>
      </c>
      <c r="M19" s="43">
        <f t="shared" si="4"/>
        <v>0</v>
      </c>
      <c r="N19" s="46">
        <f t="shared" si="3"/>
        <v>1</v>
      </c>
      <c r="O19" s="124">
        <v>6</v>
      </c>
      <c r="P19" s="131">
        <v>9973269.3499999996</v>
      </c>
      <c r="Q19" s="127">
        <v>-998866.95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48" t="s">
        <v>13</v>
      </c>
      <c r="D20" s="47">
        <v>2.0699999999999998</v>
      </c>
      <c r="E20" s="47">
        <v>1.95</v>
      </c>
      <c r="F20" s="47">
        <v>1.49</v>
      </c>
      <c r="G20" s="47">
        <f t="shared" si="0"/>
        <v>0</v>
      </c>
      <c r="H20" s="53">
        <v>8924510.2599999998</v>
      </c>
      <c r="I20" s="53">
        <v>3954083.69</v>
      </c>
      <c r="J20" s="47">
        <f t="shared" si="1"/>
        <v>0</v>
      </c>
      <c r="K20" s="44">
        <f t="shared" si="2"/>
        <v>3954083.69</v>
      </c>
      <c r="L20" s="45">
        <f t="shared" si="5"/>
        <v>2.2570362591389661</v>
      </c>
      <c r="M20" s="43">
        <f t="shared" si="4"/>
        <v>0</v>
      </c>
      <c r="N20" s="46">
        <f t="shared" si="3"/>
        <v>0</v>
      </c>
      <c r="O20" s="124">
        <v>0</v>
      </c>
      <c r="P20" s="131">
        <v>4287641.6900000004</v>
      </c>
      <c r="Q20" s="128">
        <v>4105083.56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38"/>
      <c r="N27" s="38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03" t="s">
        <v>83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41"/>
    </row>
    <row r="2" spans="1:24" ht="54.75" customHeight="1" thickBot="1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84</v>
      </c>
      <c r="O2" s="116" t="s">
        <v>85</v>
      </c>
      <c r="P2" s="110" t="s">
        <v>37</v>
      </c>
    </row>
    <row r="3" spans="1:24" ht="38.25" customHeight="1" thickBot="1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16"/>
      <c r="P3" s="110"/>
    </row>
    <row r="4" spans="1:24" ht="36.75" customHeight="1" thickBot="1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16"/>
      <c r="P4" s="110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มิ.ย.63!N5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SUM(I6/10)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มิ.ย.63!N6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มิ.ย.63!N7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มิ.ย.63!N8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มิ.ย.63!N9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มิ.ย.63!N10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มิ.ย.63!N11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มิ.ย.63!N12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มิ.ย.63!N13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มิ.ย.63!N14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มิ.ย.63!N15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มิ.ย.63!N16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มิ.ย.63!N17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มิ.ย.63!N18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มิ.ย.63!N19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มิ.ย.63!N20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03" t="s">
        <v>86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41"/>
    </row>
    <row r="2" spans="1:24" ht="54.75" customHeight="1" thickBot="1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87</v>
      </c>
      <c r="O2" s="116" t="s">
        <v>88</v>
      </c>
      <c r="P2" s="110" t="s">
        <v>37</v>
      </c>
    </row>
    <row r="3" spans="1:24" ht="38.25" customHeight="1" thickBot="1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16"/>
      <c r="P3" s="110"/>
    </row>
    <row r="4" spans="1:24" ht="36.75" customHeight="1" thickBot="1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16"/>
      <c r="P4" s="110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SUM(I5/11)</f>
        <v>0</v>
      </c>
      <c r="L5" s="45" t="e">
        <f>+H5/K5</f>
        <v>#DIV/0!</v>
      </c>
      <c r="M5" s="43" t="b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46">
        <f t="shared" ref="N5:N20" si="2">SUM(G5+J5+M5)</f>
        <v>3</v>
      </c>
      <c r="O5" s="46">
        <f>ก.ค.63!N5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SUM(I6/11)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0</v>
      </c>
      <c r="N6" s="46">
        <f>SUM(G6+J6+M6)</f>
        <v>3</v>
      </c>
      <c r="O6" s="46">
        <f>ก.ค.63!N6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ก.ค.63!N7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ก.ค.63!N8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ก.ค.63!N9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ก.ค.63!N10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ก.ค.63!N11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ก.ค.63!N12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ก.ค.63!N13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ก.ค.63!N14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ก.ค.63!N15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ก.ค.63!N16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ก.ค.63!N17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ก.ค.63!N18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ก.ค.63!N19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ก.ค.63!N20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03" t="s">
        <v>89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41"/>
    </row>
    <row r="2" spans="1:24" ht="54.75" customHeight="1" thickBot="1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90</v>
      </c>
      <c r="O2" s="116" t="s">
        <v>91</v>
      </c>
      <c r="P2" s="110" t="s">
        <v>37</v>
      </c>
    </row>
    <row r="3" spans="1:24" ht="38.25" customHeight="1" thickBot="1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16"/>
      <c r="P3" s="110"/>
    </row>
    <row r="4" spans="1:24" ht="36.75" customHeight="1" thickBot="1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16"/>
      <c r="P4" s="110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SUM(I5/12)</f>
        <v>0</v>
      </c>
      <c r="L5" s="45" t="e">
        <f>+H5/K5</f>
        <v>#DIV/0!</v>
      </c>
      <c r="M5" s="43" t="b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 t="shared" ref="N5:N20" si="2">SUM(G5+J5+M5)</f>
        <v>3</v>
      </c>
      <c r="O5" s="46">
        <f>ส.ค.63!N5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SUM(I6/12)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0</v>
      </c>
      <c r="N6" s="46">
        <f>SUM(G6+J6+M6)</f>
        <v>3</v>
      </c>
      <c r="O6" s="46">
        <f>ส.ค.63!N6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ส.ค.63!N7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ส.ค.63!N8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ส.ค.63!N9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ส.ค.63!N10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ส.ค.63!N11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ส.ค.63!N12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ส.ค.63!N13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ส.ค.63!N14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ส.ค.63!N15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ส.ค.63!N16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ส.ค.63!N17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ส.ค.63!N18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ส.ค.63!N19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ส.ค.63!N20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F1" workbookViewId="0">
      <selection activeCell="P2" sqref="P2:P17"/>
    </sheetView>
  </sheetViews>
  <sheetFormatPr defaultRowHeight="22.5" customHeight="1"/>
  <cols>
    <col min="16" max="16" width="20.85546875" customWidth="1"/>
  </cols>
  <sheetData>
    <row r="1" spans="1:17" ht="22.5" customHeight="1">
      <c r="A1" s="119" t="s">
        <v>93</v>
      </c>
      <c r="B1" s="119" t="s">
        <v>94</v>
      </c>
      <c r="C1" s="119" t="s">
        <v>95</v>
      </c>
      <c r="D1" s="119" t="s">
        <v>41</v>
      </c>
      <c r="E1" s="119" t="s">
        <v>96</v>
      </c>
      <c r="F1" s="119" t="s">
        <v>97</v>
      </c>
      <c r="G1" s="119" t="s">
        <v>98</v>
      </c>
      <c r="H1" s="119" t="s">
        <v>99</v>
      </c>
      <c r="I1" s="119" t="s">
        <v>100</v>
      </c>
      <c r="J1" s="119" t="s">
        <v>101</v>
      </c>
      <c r="K1" s="119" t="s">
        <v>102</v>
      </c>
      <c r="L1" s="119" t="s">
        <v>103</v>
      </c>
      <c r="M1" s="119" t="s">
        <v>104</v>
      </c>
      <c r="N1" s="119" t="s">
        <v>105</v>
      </c>
      <c r="O1" s="119" t="s">
        <v>106</v>
      </c>
      <c r="P1" s="119" t="s">
        <v>92</v>
      </c>
      <c r="Q1" s="119" t="s">
        <v>107</v>
      </c>
    </row>
    <row r="2" spans="1:17" ht="22.5" customHeight="1">
      <c r="A2" s="120">
        <v>4</v>
      </c>
      <c r="B2" s="121" t="s">
        <v>108</v>
      </c>
      <c r="C2" s="121" t="s">
        <v>109</v>
      </c>
      <c r="D2" s="121" t="s">
        <v>110</v>
      </c>
      <c r="E2" s="121" t="s">
        <v>28</v>
      </c>
      <c r="F2" s="121" t="s">
        <v>131</v>
      </c>
      <c r="G2" s="122">
        <v>3.45</v>
      </c>
      <c r="H2" s="122">
        <v>3.26</v>
      </c>
      <c r="I2" s="122">
        <v>1.73</v>
      </c>
      <c r="J2" s="122">
        <v>521102688.88999999</v>
      </c>
      <c r="K2" s="122">
        <v>54849122.340000004</v>
      </c>
      <c r="L2" s="120">
        <v>0</v>
      </c>
      <c r="M2" s="120">
        <v>0</v>
      </c>
      <c r="N2" s="120">
        <v>0</v>
      </c>
      <c r="O2" s="120">
        <v>0</v>
      </c>
      <c r="P2" s="122">
        <v>72038910.439999998</v>
      </c>
      <c r="Q2" s="122">
        <v>154862578.71000001</v>
      </c>
    </row>
    <row r="3" spans="1:17" ht="22.5" customHeight="1">
      <c r="A3" s="120">
        <v>4</v>
      </c>
      <c r="B3" s="121" t="s">
        <v>108</v>
      </c>
      <c r="C3" s="121" t="s">
        <v>111</v>
      </c>
      <c r="D3" s="121" t="s">
        <v>112</v>
      </c>
      <c r="E3" s="121" t="s">
        <v>27</v>
      </c>
      <c r="F3" s="121" t="s">
        <v>131</v>
      </c>
      <c r="G3" s="122">
        <v>0.89</v>
      </c>
      <c r="H3" s="122">
        <v>0.84</v>
      </c>
      <c r="I3" s="122">
        <v>0.57999999999999996</v>
      </c>
      <c r="J3" s="122">
        <v>-21555535.050000001</v>
      </c>
      <c r="K3" s="122">
        <v>33063797.870000001</v>
      </c>
      <c r="L3" s="120">
        <v>3</v>
      </c>
      <c r="M3" s="120">
        <v>1</v>
      </c>
      <c r="N3" s="120">
        <v>0</v>
      </c>
      <c r="O3" s="120">
        <v>4</v>
      </c>
      <c r="P3" s="122">
        <v>39842181.270000003</v>
      </c>
      <c r="Q3" s="122">
        <v>-82567087.480000004</v>
      </c>
    </row>
    <row r="4" spans="1:17" ht="22.5" customHeight="1">
      <c r="A4" s="120">
        <v>4</v>
      </c>
      <c r="B4" s="121" t="s">
        <v>108</v>
      </c>
      <c r="C4" s="121" t="s">
        <v>113</v>
      </c>
      <c r="D4" s="121" t="s">
        <v>26</v>
      </c>
      <c r="E4" s="121" t="s">
        <v>114</v>
      </c>
      <c r="F4" s="121" t="s">
        <v>131</v>
      </c>
      <c r="G4" s="122">
        <v>1.45</v>
      </c>
      <c r="H4" s="122">
        <v>1.33</v>
      </c>
      <c r="I4" s="122">
        <v>0.99</v>
      </c>
      <c r="J4" s="122">
        <v>12501339.65</v>
      </c>
      <c r="K4" s="122">
        <v>9506485.6600000001</v>
      </c>
      <c r="L4" s="120">
        <v>1</v>
      </c>
      <c r="M4" s="120">
        <v>0</v>
      </c>
      <c r="N4" s="120">
        <v>0</v>
      </c>
      <c r="O4" s="120">
        <v>1</v>
      </c>
      <c r="P4" s="122">
        <v>10060571.039999999</v>
      </c>
      <c r="Q4" s="122">
        <v>-389229.86</v>
      </c>
    </row>
    <row r="5" spans="1:17" ht="22.5" customHeight="1">
      <c r="A5" s="120">
        <v>4</v>
      </c>
      <c r="B5" s="121" t="s">
        <v>108</v>
      </c>
      <c r="C5" s="121" t="s">
        <v>115</v>
      </c>
      <c r="D5" s="121" t="s">
        <v>116</v>
      </c>
      <c r="E5" s="121" t="s">
        <v>114</v>
      </c>
      <c r="F5" s="121" t="s">
        <v>131</v>
      </c>
      <c r="G5" s="122">
        <v>1.83</v>
      </c>
      <c r="H5" s="122">
        <v>1.68</v>
      </c>
      <c r="I5" s="122">
        <v>1.39</v>
      </c>
      <c r="J5" s="122">
        <v>13411794.92</v>
      </c>
      <c r="K5" s="122">
        <v>5141340.34</v>
      </c>
      <c r="L5" s="120">
        <v>0</v>
      </c>
      <c r="M5" s="120">
        <v>0</v>
      </c>
      <c r="N5" s="120">
        <v>0</v>
      </c>
      <c r="O5" s="120">
        <v>0</v>
      </c>
      <c r="P5" s="122">
        <v>7236258.9000000004</v>
      </c>
      <c r="Q5" s="122">
        <v>6201583.6900000004</v>
      </c>
    </row>
    <row r="6" spans="1:17" ht="22.5" customHeight="1">
      <c r="A6" s="120">
        <v>4</v>
      </c>
      <c r="B6" s="121" t="s">
        <v>108</v>
      </c>
      <c r="C6" s="121" t="s">
        <v>117</v>
      </c>
      <c r="D6" s="121" t="s">
        <v>24</v>
      </c>
      <c r="E6" s="121" t="s">
        <v>114</v>
      </c>
      <c r="F6" s="121" t="s">
        <v>131</v>
      </c>
      <c r="G6" s="122">
        <v>2.52</v>
      </c>
      <c r="H6" s="122">
        <v>2.2999999999999998</v>
      </c>
      <c r="I6" s="122">
        <v>1.96</v>
      </c>
      <c r="J6" s="122">
        <v>23834273.960000001</v>
      </c>
      <c r="K6" s="122">
        <v>10660943.27</v>
      </c>
      <c r="L6" s="120">
        <v>0</v>
      </c>
      <c r="M6" s="120">
        <v>0</v>
      </c>
      <c r="N6" s="120">
        <v>0</v>
      </c>
      <c r="O6" s="120">
        <v>0</v>
      </c>
      <c r="P6" s="122">
        <v>11523231.890000001</v>
      </c>
      <c r="Q6" s="122">
        <v>15060374.59</v>
      </c>
    </row>
    <row r="7" spans="1:17" ht="22.5" customHeight="1">
      <c r="A7" s="120">
        <v>4</v>
      </c>
      <c r="B7" s="121" t="s">
        <v>108</v>
      </c>
      <c r="C7" s="121" t="s">
        <v>118</v>
      </c>
      <c r="D7" s="121" t="s">
        <v>23</v>
      </c>
      <c r="E7" s="121" t="s">
        <v>114</v>
      </c>
      <c r="F7" s="121" t="s">
        <v>131</v>
      </c>
      <c r="G7" s="122">
        <v>1.42</v>
      </c>
      <c r="H7" s="122">
        <v>1.34</v>
      </c>
      <c r="I7" s="122">
        <v>1.1299999999999999</v>
      </c>
      <c r="J7" s="122">
        <v>8424006.6999999993</v>
      </c>
      <c r="K7" s="122">
        <v>6112204.9699999997</v>
      </c>
      <c r="L7" s="120">
        <v>1</v>
      </c>
      <c r="M7" s="120">
        <v>0</v>
      </c>
      <c r="N7" s="120">
        <v>0</v>
      </c>
      <c r="O7" s="120">
        <v>1</v>
      </c>
      <c r="P7" s="122">
        <v>6683520.0999999996</v>
      </c>
      <c r="Q7" s="122">
        <v>2482803.64</v>
      </c>
    </row>
    <row r="8" spans="1:17" ht="22.5" customHeight="1">
      <c r="A8" s="120">
        <v>4</v>
      </c>
      <c r="B8" s="121" t="s">
        <v>108</v>
      </c>
      <c r="C8" s="121" t="s">
        <v>119</v>
      </c>
      <c r="D8" s="121" t="s">
        <v>22</v>
      </c>
      <c r="E8" s="121" t="s">
        <v>114</v>
      </c>
      <c r="F8" s="121" t="s">
        <v>131</v>
      </c>
      <c r="G8" s="122">
        <v>1.66</v>
      </c>
      <c r="H8" s="122">
        <v>1.48</v>
      </c>
      <c r="I8" s="122">
        <v>0.98</v>
      </c>
      <c r="J8" s="122">
        <v>31283518.949999999</v>
      </c>
      <c r="K8" s="122">
        <v>17099670.350000001</v>
      </c>
      <c r="L8" s="120">
        <v>0</v>
      </c>
      <c r="M8" s="120">
        <v>0</v>
      </c>
      <c r="N8" s="120">
        <v>0</v>
      </c>
      <c r="O8" s="120">
        <v>0</v>
      </c>
      <c r="P8" s="122">
        <v>19666562.91</v>
      </c>
      <c r="Q8" s="122">
        <v>-1193588.46</v>
      </c>
    </row>
    <row r="9" spans="1:17" ht="22.5" customHeight="1">
      <c r="A9" s="120">
        <v>4</v>
      </c>
      <c r="B9" s="121" t="s">
        <v>108</v>
      </c>
      <c r="C9" s="121" t="s">
        <v>120</v>
      </c>
      <c r="D9" s="121" t="s">
        <v>21</v>
      </c>
      <c r="E9" s="121" t="s">
        <v>114</v>
      </c>
      <c r="F9" s="121" t="s">
        <v>131</v>
      </c>
      <c r="G9" s="122">
        <v>1.49</v>
      </c>
      <c r="H9" s="122">
        <v>1.36</v>
      </c>
      <c r="I9" s="122">
        <v>1.08</v>
      </c>
      <c r="J9" s="122">
        <v>14103868.189999999</v>
      </c>
      <c r="K9" s="122">
        <v>9537079.5199999996</v>
      </c>
      <c r="L9" s="120">
        <v>1</v>
      </c>
      <c r="M9" s="120">
        <v>0</v>
      </c>
      <c r="N9" s="120">
        <v>0</v>
      </c>
      <c r="O9" s="120">
        <v>1</v>
      </c>
      <c r="P9" s="122">
        <v>9909082.3100000005</v>
      </c>
      <c r="Q9" s="122">
        <v>2244774.0499999998</v>
      </c>
    </row>
    <row r="10" spans="1:17" ht="22.5" customHeight="1">
      <c r="A10" s="120">
        <v>4</v>
      </c>
      <c r="B10" s="121" t="s">
        <v>108</v>
      </c>
      <c r="C10" s="121" t="s">
        <v>121</v>
      </c>
      <c r="D10" s="121" t="s">
        <v>20</v>
      </c>
      <c r="E10" s="121" t="s">
        <v>114</v>
      </c>
      <c r="F10" s="121" t="s">
        <v>131</v>
      </c>
      <c r="G10" s="122">
        <v>1.55</v>
      </c>
      <c r="H10" s="122">
        <v>1.47</v>
      </c>
      <c r="I10" s="122">
        <v>1.27</v>
      </c>
      <c r="J10" s="122">
        <v>13924179.23</v>
      </c>
      <c r="K10" s="122">
        <v>11124183.07</v>
      </c>
      <c r="L10" s="120">
        <v>0</v>
      </c>
      <c r="M10" s="120">
        <v>0</v>
      </c>
      <c r="N10" s="120">
        <v>0</v>
      </c>
      <c r="O10" s="120">
        <v>0</v>
      </c>
      <c r="P10" s="122">
        <v>12134723.119999999</v>
      </c>
      <c r="Q10" s="122">
        <v>6783296.29</v>
      </c>
    </row>
    <row r="11" spans="1:17" ht="22.5" customHeight="1">
      <c r="A11" s="120">
        <v>4</v>
      </c>
      <c r="B11" s="121" t="s">
        <v>108</v>
      </c>
      <c r="C11" s="121" t="s">
        <v>122</v>
      </c>
      <c r="D11" s="121" t="s">
        <v>123</v>
      </c>
      <c r="E11" s="121" t="s">
        <v>114</v>
      </c>
      <c r="F11" s="121" t="s">
        <v>131</v>
      </c>
      <c r="G11" s="122">
        <v>2.04</v>
      </c>
      <c r="H11" s="122">
        <v>1.97</v>
      </c>
      <c r="I11" s="122">
        <v>1.56</v>
      </c>
      <c r="J11" s="122">
        <v>20778231.600000001</v>
      </c>
      <c r="K11" s="122">
        <v>11299465.48</v>
      </c>
      <c r="L11" s="120">
        <v>0</v>
      </c>
      <c r="M11" s="120">
        <v>0</v>
      </c>
      <c r="N11" s="120">
        <v>0</v>
      </c>
      <c r="O11" s="120">
        <v>0</v>
      </c>
      <c r="P11" s="122">
        <v>11739436.119999999</v>
      </c>
      <c r="Q11" s="122">
        <v>11258824.800000001</v>
      </c>
    </row>
    <row r="12" spans="1:17" ht="22.5" customHeight="1">
      <c r="A12" s="120">
        <v>4</v>
      </c>
      <c r="B12" s="121" t="s">
        <v>108</v>
      </c>
      <c r="C12" s="121" t="s">
        <v>124</v>
      </c>
      <c r="D12" s="121" t="s">
        <v>125</v>
      </c>
      <c r="E12" s="121" t="s">
        <v>114</v>
      </c>
      <c r="F12" s="121" t="s">
        <v>131</v>
      </c>
      <c r="G12" s="122">
        <v>2.15</v>
      </c>
      <c r="H12" s="122">
        <v>1.98</v>
      </c>
      <c r="I12" s="122">
        <v>1.58</v>
      </c>
      <c r="J12" s="122">
        <v>20658262.27</v>
      </c>
      <c r="K12" s="122">
        <v>12096171.039999999</v>
      </c>
      <c r="L12" s="120">
        <v>0</v>
      </c>
      <c r="M12" s="120">
        <v>0</v>
      </c>
      <c r="N12" s="120">
        <v>0</v>
      </c>
      <c r="O12" s="120">
        <v>0</v>
      </c>
      <c r="P12" s="122">
        <v>12929320.859999999</v>
      </c>
      <c r="Q12" s="122">
        <v>10486347.43</v>
      </c>
    </row>
    <row r="13" spans="1:17" ht="22.5" customHeight="1">
      <c r="A13" s="120">
        <v>4</v>
      </c>
      <c r="B13" s="121" t="s">
        <v>108</v>
      </c>
      <c r="C13" s="121" t="s">
        <v>126</v>
      </c>
      <c r="D13" s="121" t="s">
        <v>17</v>
      </c>
      <c r="E13" s="121" t="s">
        <v>114</v>
      </c>
      <c r="F13" s="121" t="s">
        <v>131</v>
      </c>
      <c r="G13" s="122">
        <v>3.96</v>
      </c>
      <c r="H13" s="122">
        <v>3.13</v>
      </c>
      <c r="I13" s="122">
        <v>2.76</v>
      </c>
      <c r="J13" s="122">
        <v>72655135.930000007</v>
      </c>
      <c r="K13" s="122">
        <v>34316023.299999997</v>
      </c>
      <c r="L13" s="120">
        <v>0</v>
      </c>
      <c r="M13" s="120">
        <v>0</v>
      </c>
      <c r="N13" s="120">
        <v>0</v>
      </c>
      <c r="O13" s="120">
        <v>0</v>
      </c>
      <c r="P13" s="122">
        <v>23861313.41</v>
      </c>
      <c r="Q13" s="122">
        <v>43354312.090000004</v>
      </c>
    </row>
    <row r="14" spans="1:17" ht="22.5" customHeight="1">
      <c r="A14" s="120">
        <v>4</v>
      </c>
      <c r="B14" s="121" t="s">
        <v>108</v>
      </c>
      <c r="C14" s="121" t="s">
        <v>127</v>
      </c>
      <c r="D14" s="121" t="s">
        <v>16</v>
      </c>
      <c r="E14" s="121" t="s">
        <v>114</v>
      </c>
      <c r="F14" s="121" t="s">
        <v>131</v>
      </c>
      <c r="G14" s="122">
        <v>2.19</v>
      </c>
      <c r="H14" s="122">
        <v>1.94</v>
      </c>
      <c r="I14" s="122">
        <v>1.71</v>
      </c>
      <c r="J14" s="122">
        <v>7519094.4199999999</v>
      </c>
      <c r="K14" s="122">
        <v>4632482.37</v>
      </c>
      <c r="L14" s="120">
        <v>0</v>
      </c>
      <c r="M14" s="120">
        <v>0</v>
      </c>
      <c r="N14" s="120">
        <v>0</v>
      </c>
      <c r="O14" s="120">
        <v>0</v>
      </c>
      <c r="P14" s="122">
        <v>5091262.2300000004</v>
      </c>
      <c r="Q14" s="122">
        <v>4501287.04</v>
      </c>
    </row>
    <row r="15" spans="1:17" ht="22.5" customHeight="1">
      <c r="A15" s="120">
        <v>4</v>
      </c>
      <c r="B15" s="121" t="s">
        <v>108</v>
      </c>
      <c r="C15" s="121" t="s">
        <v>128</v>
      </c>
      <c r="D15" s="121" t="s">
        <v>15</v>
      </c>
      <c r="E15" s="121" t="s">
        <v>114</v>
      </c>
      <c r="F15" s="121" t="s">
        <v>131</v>
      </c>
      <c r="G15" s="122">
        <v>1.63</v>
      </c>
      <c r="H15" s="122">
        <v>1.52</v>
      </c>
      <c r="I15" s="122">
        <v>1.1000000000000001</v>
      </c>
      <c r="J15" s="122">
        <v>12917910.560000001</v>
      </c>
      <c r="K15" s="122">
        <v>8677024.9299999997</v>
      </c>
      <c r="L15" s="120">
        <v>0</v>
      </c>
      <c r="M15" s="120">
        <v>0</v>
      </c>
      <c r="N15" s="120">
        <v>0</v>
      </c>
      <c r="O15" s="120">
        <v>0</v>
      </c>
      <c r="P15" s="122">
        <v>9666455.6899999995</v>
      </c>
      <c r="Q15" s="122">
        <v>2028691.13</v>
      </c>
    </row>
    <row r="16" spans="1:17" ht="22.5" customHeight="1">
      <c r="A16" s="120">
        <v>4</v>
      </c>
      <c r="B16" s="121" t="s">
        <v>108</v>
      </c>
      <c r="C16" s="121" t="s">
        <v>129</v>
      </c>
      <c r="D16" s="121" t="s">
        <v>14</v>
      </c>
      <c r="E16" s="121" t="s">
        <v>114</v>
      </c>
      <c r="F16" s="121" t="s">
        <v>131</v>
      </c>
      <c r="G16" s="122">
        <v>1.38</v>
      </c>
      <c r="H16" s="122">
        <v>1.26</v>
      </c>
      <c r="I16" s="122">
        <v>0.83</v>
      </c>
      <c r="J16" s="122">
        <v>4901737.28</v>
      </c>
      <c r="K16" s="122">
        <v>9312842.6899999995</v>
      </c>
      <c r="L16" s="120">
        <v>1</v>
      </c>
      <c r="M16" s="120">
        <v>0</v>
      </c>
      <c r="N16" s="120">
        <v>0</v>
      </c>
      <c r="O16" s="120">
        <v>1</v>
      </c>
      <c r="P16" s="122">
        <v>10069663.27</v>
      </c>
      <c r="Q16" s="122">
        <v>-2180048.4900000002</v>
      </c>
    </row>
    <row r="17" spans="1:17" ht="22.5" customHeight="1">
      <c r="A17" s="120">
        <v>4</v>
      </c>
      <c r="B17" s="121" t="s">
        <v>108</v>
      </c>
      <c r="C17" s="121" t="s">
        <v>130</v>
      </c>
      <c r="D17" s="121" t="s">
        <v>13</v>
      </c>
      <c r="E17" s="121" t="s">
        <v>114</v>
      </c>
      <c r="F17" s="121" t="s">
        <v>131</v>
      </c>
      <c r="G17" s="122">
        <v>1.96</v>
      </c>
      <c r="H17" s="122">
        <v>1.83</v>
      </c>
      <c r="I17" s="122">
        <v>1.35</v>
      </c>
      <c r="J17" s="122">
        <v>7499624.7400000002</v>
      </c>
      <c r="K17" s="122">
        <v>2303920.1</v>
      </c>
      <c r="L17" s="120">
        <v>0</v>
      </c>
      <c r="M17" s="120">
        <v>0</v>
      </c>
      <c r="N17" s="120">
        <v>0</v>
      </c>
      <c r="O17" s="120">
        <v>0</v>
      </c>
      <c r="P17" s="122">
        <v>2979569.43</v>
      </c>
      <c r="Q17" s="122">
        <v>2718333.94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R11" sqref="R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03" t="s">
        <v>59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41">
        <v>43815</v>
      </c>
    </row>
    <row r="2" spans="1:25" ht="54.75" customHeight="1" thickBot="1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60</v>
      </c>
      <c r="O2" s="116" t="s">
        <v>61</v>
      </c>
      <c r="P2" s="133" t="s">
        <v>92</v>
      </c>
      <c r="Q2" s="110" t="s">
        <v>37</v>
      </c>
    </row>
    <row r="3" spans="1:25" ht="38.25" customHeight="1" thickBot="1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16"/>
      <c r="P3" s="134"/>
      <c r="Q3" s="110"/>
    </row>
    <row r="4" spans="1:25" ht="36.75" customHeight="1" thickBot="1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16"/>
      <c r="P4" s="135"/>
      <c r="Q4" s="110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3.45</v>
      </c>
      <c r="E5" s="47">
        <v>3.26</v>
      </c>
      <c r="F5" s="47">
        <v>1.73</v>
      </c>
      <c r="G5" s="47">
        <f t="shared" ref="G5:G20" si="0">(IF(D5&lt;1.5,1,0))+(IF(E5&lt;1,1,0))+(IF(F5&lt;0.8,1,0))</f>
        <v>0</v>
      </c>
      <c r="H5" s="53">
        <v>521102688.88999999</v>
      </c>
      <c r="I5" s="53">
        <v>54849122.340000004</v>
      </c>
      <c r="J5" s="47">
        <f t="shared" ref="J5:J20" si="1">IF(I5&lt;0,1,0)+IF(H5&lt;0,1,0)</f>
        <v>0</v>
      </c>
      <c r="K5" s="51">
        <f t="shared" ref="K5:K20" si="2">SUM(I5/2)</f>
        <v>27424561.170000002</v>
      </c>
      <c r="L5" s="45">
        <f>+H5/K5</f>
        <v>19.001313664046496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ต.ค.62!N5</f>
        <v>0</v>
      </c>
      <c r="P5" s="131">
        <v>72038910.439999998</v>
      </c>
      <c r="Q5" s="53">
        <v>154862578.71000001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0.89</v>
      </c>
      <c r="E6" s="42">
        <v>0.84</v>
      </c>
      <c r="F6" s="42">
        <v>0.57999999999999996</v>
      </c>
      <c r="G6" s="55">
        <f t="shared" si="0"/>
        <v>3</v>
      </c>
      <c r="H6" s="68">
        <v>-21555535.050000001</v>
      </c>
      <c r="I6" s="53">
        <v>33063797.870000001</v>
      </c>
      <c r="J6" s="55">
        <f>IF(I6&lt;0,1,0)+IF(H6&lt;0,1,0)</f>
        <v>1</v>
      </c>
      <c r="K6" s="51">
        <f t="shared" si="2"/>
        <v>16531898.935000001</v>
      </c>
      <c r="L6" s="45">
        <f>+H6/K6</f>
        <v>-1.3038753221727217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4</v>
      </c>
      <c r="O6" s="46">
        <f>ต.ค.62!N6</f>
        <v>4</v>
      </c>
      <c r="P6" s="131">
        <v>39842181.270000003</v>
      </c>
      <c r="Q6" s="68">
        <v>-82567087.480000004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1.45</v>
      </c>
      <c r="E7" s="47">
        <v>1.33</v>
      </c>
      <c r="F7" s="47">
        <v>0.99</v>
      </c>
      <c r="G7" s="42">
        <f t="shared" si="0"/>
        <v>1</v>
      </c>
      <c r="H7" s="53">
        <v>12501339.65</v>
      </c>
      <c r="I7" s="53">
        <v>9506485.6600000001</v>
      </c>
      <c r="J7" s="47">
        <f t="shared" si="1"/>
        <v>0</v>
      </c>
      <c r="K7" s="51">
        <f t="shared" si="2"/>
        <v>4753242.83</v>
      </c>
      <c r="L7" s="45">
        <f t="shared" ref="L7:L20" si="4">+H7/K7</f>
        <v>2.6300654305094695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1</v>
      </c>
      <c r="O7" s="46">
        <f>ต.ค.62!N7</f>
        <v>0</v>
      </c>
      <c r="P7" s="131">
        <v>10060571.039999999</v>
      </c>
      <c r="Q7" s="68">
        <v>-389229.86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1.83</v>
      </c>
      <c r="E8" s="47">
        <v>1.68</v>
      </c>
      <c r="F8" s="47">
        <v>1.39</v>
      </c>
      <c r="G8" s="66">
        <f t="shared" si="0"/>
        <v>0</v>
      </c>
      <c r="H8" s="53">
        <v>13411794.92</v>
      </c>
      <c r="I8" s="53">
        <v>5141340.34</v>
      </c>
      <c r="J8" s="66">
        <f t="shared" si="1"/>
        <v>0</v>
      </c>
      <c r="K8" s="51">
        <f t="shared" si="2"/>
        <v>2570670.17</v>
      </c>
      <c r="L8" s="45">
        <f t="shared" si="4"/>
        <v>5.2172367643726147</v>
      </c>
      <c r="M8" s="43">
        <f t="shared" si="5"/>
        <v>0</v>
      </c>
      <c r="N8" s="46">
        <f t="shared" si="3"/>
        <v>0</v>
      </c>
      <c r="O8" s="46">
        <f>ต.ค.62!N8</f>
        <v>6</v>
      </c>
      <c r="P8" s="131">
        <v>7236258.9000000004</v>
      </c>
      <c r="Q8" s="53">
        <v>6201583.6900000004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2.52</v>
      </c>
      <c r="E9" s="57">
        <v>2.2999999999999998</v>
      </c>
      <c r="F9" s="47">
        <v>1.96</v>
      </c>
      <c r="G9" s="47">
        <f t="shared" si="0"/>
        <v>0</v>
      </c>
      <c r="H9" s="53">
        <v>23834273.960000001</v>
      </c>
      <c r="I9" s="53">
        <v>10660943.27</v>
      </c>
      <c r="J9" s="47">
        <f t="shared" si="1"/>
        <v>0</v>
      </c>
      <c r="K9" s="51">
        <f t="shared" si="2"/>
        <v>5330471.6349999998</v>
      </c>
      <c r="L9" s="45">
        <f t="shared" si="4"/>
        <v>4.4713255396583689</v>
      </c>
      <c r="M9" s="43">
        <f t="shared" si="5"/>
        <v>0</v>
      </c>
      <c r="N9" s="46">
        <f t="shared" si="3"/>
        <v>0</v>
      </c>
      <c r="O9" s="46">
        <f>ต.ค.62!N9</f>
        <v>0</v>
      </c>
      <c r="P9" s="131">
        <v>11523231.890000001</v>
      </c>
      <c r="Q9" s="53">
        <v>15060374.59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1.42</v>
      </c>
      <c r="E10" s="47">
        <v>1.34</v>
      </c>
      <c r="F10" s="47">
        <v>1.1299999999999999</v>
      </c>
      <c r="G10" s="42">
        <f t="shared" si="0"/>
        <v>1</v>
      </c>
      <c r="H10" s="53">
        <v>8424006.6999999993</v>
      </c>
      <c r="I10" s="53">
        <v>6112204.9699999997</v>
      </c>
      <c r="J10" s="47">
        <f t="shared" si="1"/>
        <v>0</v>
      </c>
      <c r="K10" s="51">
        <f t="shared" si="2"/>
        <v>3056102.4849999999</v>
      </c>
      <c r="L10" s="45">
        <f t="shared" si="4"/>
        <v>2.7564542554926783</v>
      </c>
      <c r="M10" s="43">
        <f t="shared" si="5"/>
        <v>0</v>
      </c>
      <c r="N10" s="46">
        <f t="shared" si="3"/>
        <v>1</v>
      </c>
      <c r="O10" s="46">
        <f>ต.ค.62!N10</f>
        <v>0</v>
      </c>
      <c r="P10" s="131">
        <v>6683520.0999999996</v>
      </c>
      <c r="Q10" s="53">
        <v>2482803.64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1.66</v>
      </c>
      <c r="E11" s="47">
        <v>1.48</v>
      </c>
      <c r="F11" s="47">
        <v>0.98</v>
      </c>
      <c r="G11" s="47">
        <f t="shared" si="0"/>
        <v>0</v>
      </c>
      <c r="H11" s="53">
        <v>31283518.949999999</v>
      </c>
      <c r="I11" s="53">
        <v>17099670.350000001</v>
      </c>
      <c r="J11" s="47">
        <f t="shared" si="1"/>
        <v>0</v>
      </c>
      <c r="K11" s="51">
        <f t="shared" si="2"/>
        <v>8549835.1750000007</v>
      </c>
      <c r="L11" s="45">
        <f t="shared" si="4"/>
        <v>3.6589616419125877</v>
      </c>
      <c r="M11" s="43">
        <f t="shared" si="5"/>
        <v>0</v>
      </c>
      <c r="N11" s="46">
        <f t="shared" si="3"/>
        <v>0</v>
      </c>
      <c r="O11" s="46">
        <f>ต.ค.62!N11</f>
        <v>0</v>
      </c>
      <c r="P11" s="131">
        <v>19666562.91</v>
      </c>
      <c r="Q11" s="68">
        <v>-1193588.46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1.49</v>
      </c>
      <c r="E12" s="47">
        <v>1.36</v>
      </c>
      <c r="F12" s="47">
        <v>1.08</v>
      </c>
      <c r="G12" s="42">
        <f t="shared" si="0"/>
        <v>1</v>
      </c>
      <c r="H12" s="53">
        <v>14103868.189999999</v>
      </c>
      <c r="I12" s="53">
        <v>9537079.5199999996</v>
      </c>
      <c r="J12" s="47">
        <f t="shared" si="1"/>
        <v>0</v>
      </c>
      <c r="K12" s="51">
        <f t="shared" si="2"/>
        <v>4768539.76</v>
      </c>
      <c r="L12" s="45">
        <f t="shared" si="4"/>
        <v>2.9576912220188767</v>
      </c>
      <c r="M12" s="43">
        <f t="shared" si="5"/>
        <v>0</v>
      </c>
      <c r="N12" s="46">
        <f t="shared" si="3"/>
        <v>1</v>
      </c>
      <c r="O12" s="46">
        <f>ต.ค.62!N12</f>
        <v>0</v>
      </c>
      <c r="P12" s="131">
        <v>9909082.3100000005</v>
      </c>
      <c r="Q12" s="53">
        <v>2244774.0499999998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7">
        <v>1.55</v>
      </c>
      <c r="E13" s="47">
        <v>1.47</v>
      </c>
      <c r="F13" s="47">
        <v>1.27</v>
      </c>
      <c r="G13" s="47">
        <f t="shared" si="0"/>
        <v>0</v>
      </c>
      <c r="H13" s="53">
        <v>13924179.23</v>
      </c>
      <c r="I13" s="53">
        <v>11124183.07</v>
      </c>
      <c r="J13" s="47">
        <f t="shared" si="1"/>
        <v>0</v>
      </c>
      <c r="K13" s="51">
        <f t="shared" si="2"/>
        <v>5562091.5350000001</v>
      </c>
      <c r="L13" s="45">
        <f t="shared" si="4"/>
        <v>2.5034070623219256</v>
      </c>
      <c r="M13" s="43">
        <f t="shared" si="5"/>
        <v>0</v>
      </c>
      <c r="N13" s="46">
        <f t="shared" si="3"/>
        <v>0</v>
      </c>
      <c r="O13" s="46">
        <f>ต.ค.62!N13</f>
        <v>0</v>
      </c>
      <c r="P13" s="131">
        <v>12134723.119999999</v>
      </c>
      <c r="Q13" s="53">
        <v>6783296.29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2.04</v>
      </c>
      <c r="E14" s="47">
        <v>1.97</v>
      </c>
      <c r="F14" s="47">
        <v>1.56</v>
      </c>
      <c r="G14" s="47">
        <f t="shared" si="0"/>
        <v>0</v>
      </c>
      <c r="H14" s="53">
        <v>20778231.600000001</v>
      </c>
      <c r="I14" s="53">
        <v>11299465.48</v>
      </c>
      <c r="J14" s="47">
        <f t="shared" si="1"/>
        <v>0</v>
      </c>
      <c r="K14" s="51">
        <f t="shared" si="2"/>
        <v>5649732.7400000002</v>
      </c>
      <c r="L14" s="45">
        <f t="shared" si="4"/>
        <v>3.6777370817721193</v>
      </c>
      <c r="M14" s="43">
        <f t="shared" si="5"/>
        <v>0</v>
      </c>
      <c r="N14" s="46">
        <f t="shared" si="3"/>
        <v>0</v>
      </c>
      <c r="O14" s="46">
        <f>ต.ค.62!N14</f>
        <v>0</v>
      </c>
      <c r="P14" s="131">
        <v>11739436.119999999</v>
      </c>
      <c r="Q14" s="53">
        <v>11258824.800000001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2.15</v>
      </c>
      <c r="E15" s="47">
        <v>1.98</v>
      </c>
      <c r="F15" s="47">
        <v>1.58</v>
      </c>
      <c r="G15" s="47">
        <f t="shared" si="0"/>
        <v>0</v>
      </c>
      <c r="H15" s="53">
        <v>20658262.27</v>
      </c>
      <c r="I15" s="53">
        <v>12096171.039999999</v>
      </c>
      <c r="J15" s="47">
        <f t="shared" si="1"/>
        <v>0</v>
      </c>
      <c r="K15" s="51">
        <f t="shared" si="2"/>
        <v>6048085.5199999996</v>
      </c>
      <c r="L15" s="45">
        <f t="shared" si="4"/>
        <v>3.4156696696312592</v>
      </c>
      <c r="M15" s="43">
        <f t="shared" si="5"/>
        <v>0</v>
      </c>
      <c r="N15" s="46">
        <f t="shared" si="3"/>
        <v>0</v>
      </c>
      <c r="O15" s="46">
        <f>ต.ค.62!N15</f>
        <v>0</v>
      </c>
      <c r="P15" s="131">
        <v>12929320.859999999</v>
      </c>
      <c r="Q15" s="53">
        <v>10486347.43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3.96</v>
      </c>
      <c r="E16" s="47">
        <v>3.13</v>
      </c>
      <c r="F16" s="47">
        <v>2.76</v>
      </c>
      <c r="G16" s="47">
        <f t="shared" si="0"/>
        <v>0</v>
      </c>
      <c r="H16" s="53">
        <v>72655135.930000007</v>
      </c>
      <c r="I16" s="67">
        <v>34316023.299999997</v>
      </c>
      <c r="J16" s="47">
        <f t="shared" si="1"/>
        <v>0</v>
      </c>
      <c r="K16" s="51">
        <f t="shared" si="2"/>
        <v>17158011.649999999</v>
      </c>
      <c r="L16" s="45">
        <f t="shared" si="4"/>
        <v>4.2344729338145664</v>
      </c>
      <c r="M16" s="43">
        <f t="shared" si="5"/>
        <v>0</v>
      </c>
      <c r="N16" s="46">
        <f t="shared" si="3"/>
        <v>0</v>
      </c>
      <c r="O16" s="46">
        <f>ต.ค.62!N16</f>
        <v>0</v>
      </c>
      <c r="P16" s="131">
        <v>23861313.41</v>
      </c>
      <c r="Q16" s="53">
        <v>43354312.090000004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2.19</v>
      </c>
      <c r="E17" s="47">
        <v>1.94</v>
      </c>
      <c r="F17" s="47">
        <v>1.71</v>
      </c>
      <c r="G17" s="47">
        <f t="shared" si="0"/>
        <v>0</v>
      </c>
      <c r="H17" s="53">
        <v>7519094.4199999999</v>
      </c>
      <c r="I17" s="53">
        <v>4632482.37</v>
      </c>
      <c r="J17" s="47">
        <f t="shared" si="1"/>
        <v>0</v>
      </c>
      <c r="K17" s="51">
        <f t="shared" si="2"/>
        <v>2316241.1850000001</v>
      </c>
      <c r="L17" s="45">
        <f t="shared" si="4"/>
        <v>3.2462484773579394</v>
      </c>
      <c r="M17" s="43">
        <f t="shared" si="5"/>
        <v>0</v>
      </c>
      <c r="N17" s="46">
        <f t="shared" si="3"/>
        <v>0</v>
      </c>
      <c r="O17" s="46">
        <f>ต.ค.62!N17</f>
        <v>0</v>
      </c>
      <c r="P17" s="131">
        <v>5091262.2300000004</v>
      </c>
      <c r="Q17" s="53">
        <v>4501287.04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7">
        <v>1.63</v>
      </c>
      <c r="E18" s="47">
        <v>1.52</v>
      </c>
      <c r="F18" s="57">
        <v>1.1000000000000001</v>
      </c>
      <c r="G18" s="47">
        <f t="shared" si="0"/>
        <v>0</v>
      </c>
      <c r="H18" s="53">
        <v>12917910.560000001</v>
      </c>
      <c r="I18" s="53">
        <v>8677024.9299999997</v>
      </c>
      <c r="J18" s="47">
        <f t="shared" si="1"/>
        <v>0</v>
      </c>
      <c r="K18" s="51">
        <f t="shared" si="2"/>
        <v>4338512.4649999999</v>
      </c>
      <c r="L18" s="45">
        <f t="shared" si="4"/>
        <v>2.9774976248685276</v>
      </c>
      <c r="M18" s="43">
        <f t="shared" si="5"/>
        <v>0</v>
      </c>
      <c r="N18" s="46">
        <f t="shared" si="3"/>
        <v>0</v>
      </c>
      <c r="O18" s="46">
        <f>ต.ค.62!N18</f>
        <v>0</v>
      </c>
      <c r="P18" s="131">
        <v>9666455.6899999995</v>
      </c>
      <c r="Q18" s="53">
        <v>2028691.13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1.38</v>
      </c>
      <c r="E19" s="47">
        <v>1.26</v>
      </c>
      <c r="F19" s="47">
        <v>0.83</v>
      </c>
      <c r="G19" s="42">
        <f t="shared" si="0"/>
        <v>1</v>
      </c>
      <c r="H19" s="53">
        <v>4901737.28</v>
      </c>
      <c r="I19" s="53">
        <v>9312842.6899999995</v>
      </c>
      <c r="J19" s="47">
        <f t="shared" si="1"/>
        <v>0</v>
      </c>
      <c r="K19" s="51">
        <f t="shared" si="2"/>
        <v>4656421.3449999997</v>
      </c>
      <c r="L19" s="45">
        <f t="shared" si="4"/>
        <v>1.0526833627853325</v>
      </c>
      <c r="M19" s="43">
        <f t="shared" si="5"/>
        <v>0</v>
      </c>
      <c r="N19" s="46">
        <f t="shared" si="3"/>
        <v>1</v>
      </c>
      <c r="O19" s="46">
        <f>ต.ค.62!N19</f>
        <v>1</v>
      </c>
      <c r="P19" s="131">
        <v>10069663.27</v>
      </c>
      <c r="Q19" s="68">
        <v>-2180048.4900000002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1.96</v>
      </c>
      <c r="E20" s="47">
        <v>1.83</v>
      </c>
      <c r="F20" s="47">
        <v>1.35</v>
      </c>
      <c r="G20" s="47">
        <f t="shared" si="0"/>
        <v>0</v>
      </c>
      <c r="H20" s="53">
        <v>7499624.7400000002</v>
      </c>
      <c r="I20" s="53">
        <v>2303920.1</v>
      </c>
      <c r="J20" s="47">
        <f t="shared" si="1"/>
        <v>0</v>
      </c>
      <c r="K20" s="44">
        <f t="shared" si="2"/>
        <v>1151960.05</v>
      </c>
      <c r="L20" s="45">
        <f t="shared" si="4"/>
        <v>6.510316690235916</v>
      </c>
      <c r="M20" s="43">
        <f t="shared" si="5"/>
        <v>0</v>
      </c>
      <c r="N20" s="46">
        <f t="shared" si="3"/>
        <v>0</v>
      </c>
      <c r="O20" s="46">
        <f>ต.ค.62!N20</f>
        <v>0</v>
      </c>
      <c r="P20" s="131">
        <v>2979569.43</v>
      </c>
      <c r="Q20" s="53">
        <v>2718333.94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2"/>
      <c r="N27" s="5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8" sqref="O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03" t="s">
        <v>62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36" t="s">
        <v>53</v>
      </c>
      <c r="P1" s="137">
        <v>242178</v>
      </c>
      <c r="Q1" s="41"/>
    </row>
    <row r="2" spans="1:25" ht="54.75" customHeight="1" thickBot="1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63</v>
      </c>
      <c r="O2" s="116" t="s">
        <v>64</v>
      </c>
      <c r="P2" s="110" t="s">
        <v>92</v>
      </c>
      <c r="Q2" s="110" t="s">
        <v>37</v>
      </c>
    </row>
    <row r="3" spans="1:25" ht="38.25" customHeight="1" thickBot="1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16"/>
      <c r="P3" s="110"/>
      <c r="Q3" s="110"/>
    </row>
    <row r="4" spans="1:25" ht="36.75" customHeight="1" thickBot="1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16"/>
      <c r="P4" s="110"/>
      <c r="Q4" s="110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69">
        <v>3.48</v>
      </c>
      <c r="E5" s="69">
        <v>3.28</v>
      </c>
      <c r="F5" s="69">
        <v>1.67</v>
      </c>
      <c r="G5" s="69">
        <f t="shared" ref="G5:G20" si="0">(IF(D5&lt;1.5,1,0))+(IF(E5&lt;1,1,0))+(IF(F5&lt;0.8,1,0))</f>
        <v>0</v>
      </c>
      <c r="H5" s="80">
        <v>509373076.98000002</v>
      </c>
      <c r="I5" s="80">
        <v>39390295.880000003</v>
      </c>
      <c r="J5" s="69">
        <f t="shared" ref="J5:J20" si="1">IF(I5&lt;0,1,0)+IF(H5&lt;0,1,0)</f>
        <v>0</v>
      </c>
      <c r="K5" s="70">
        <f t="shared" ref="K5:K17" si="2">SUM(I5/3)</f>
        <v>13130098.626666667</v>
      </c>
      <c r="L5" s="71">
        <f>+H5/K5</f>
        <v>38.794306993664556</v>
      </c>
      <c r="M5" s="72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73">
        <f t="shared" ref="N5:N20" si="3">SUM(G5+J5+M5)</f>
        <v>0</v>
      </c>
      <c r="O5" s="73">
        <f>พ.ย.62!N5</f>
        <v>0</v>
      </c>
      <c r="P5" s="82">
        <v>65174978.030000001</v>
      </c>
      <c r="Q5" s="80">
        <v>137281934.41999999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75">
        <v>0.89</v>
      </c>
      <c r="E6" s="75">
        <v>0.83</v>
      </c>
      <c r="F6" s="75">
        <v>0.56999999999999995</v>
      </c>
      <c r="G6" s="74">
        <f t="shared" si="0"/>
        <v>3</v>
      </c>
      <c r="H6" s="81">
        <v>-20019910.48</v>
      </c>
      <c r="I6" s="80">
        <v>23413202.559999999</v>
      </c>
      <c r="J6" s="74">
        <f>IF(I6&lt;0,1,0)+IF(H6&lt;0,1,0)</f>
        <v>1</v>
      </c>
      <c r="K6" s="70">
        <f t="shared" si="2"/>
        <v>7804400.8533333326</v>
      </c>
      <c r="L6" s="71">
        <f>+H6/K6</f>
        <v>-2.5652078687692352</v>
      </c>
      <c r="M6" s="72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73">
        <f>SUM(G6+J6+M6)</f>
        <v>4</v>
      </c>
      <c r="O6" s="73">
        <f>พ.ย.62!N6</f>
        <v>4</v>
      </c>
      <c r="P6" s="82">
        <v>33379470.350000001</v>
      </c>
      <c r="Q6" s="81">
        <v>-76980911.510000005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75">
        <v>1.35</v>
      </c>
      <c r="E7" s="69">
        <v>1.22</v>
      </c>
      <c r="F7" s="79">
        <v>0.9</v>
      </c>
      <c r="G7" s="75">
        <f t="shared" si="0"/>
        <v>1</v>
      </c>
      <c r="H7" s="80">
        <v>9786857.0299999993</v>
      </c>
      <c r="I7" s="80">
        <v>7166846.1500000004</v>
      </c>
      <c r="J7" s="69">
        <f t="shared" si="1"/>
        <v>0</v>
      </c>
      <c r="K7" s="70">
        <f t="shared" si="2"/>
        <v>2388948.7166666668</v>
      </c>
      <c r="L7" s="71">
        <f t="shared" ref="L7:L20" si="5">+H7/K7</f>
        <v>4.0967212739734888</v>
      </c>
      <c r="M7" s="72">
        <f t="shared" si="4"/>
        <v>0</v>
      </c>
      <c r="N7" s="73">
        <f t="shared" si="3"/>
        <v>1</v>
      </c>
      <c r="O7" s="73">
        <f>พ.ย.62!N7</f>
        <v>1</v>
      </c>
      <c r="P7" s="82">
        <v>7997974.2199999997</v>
      </c>
      <c r="Q7" s="81">
        <v>-2929881.7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69">
        <v>1.76</v>
      </c>
      <c r="E8" s="69">
        <v>1.59</v>
      </c>
      <c r="F8" s="79">
        <v>1.3</v>
      </c>
      <c r="G8" s="76">
        <f t="shared" si="0"/>
        <v>0</v>
      </c>
      <c r="H8" s="80">
        <v>12509624.720000001</v>
      </c>
      <c r="I8" s="80">
        <v>2899513.55</v>
      </c>
      <c r="J8" s="76">
        <f t="shared" si="1"/>
        <v>0</v>
      </c>
      <c r="K8" s="70">
        <f t="shared" si="2"/>
        <v>966504.5166666666</v>
      </c>
      <c r="L8" s="71">
        <f t="shared" si="5"/>
        <v>12.943162193534155</v>
      </c>
      <c r="M8" s="72">
        <f t="shared" si="4"/>
        <v>0</v>
      </c>
      <c r="N8" s="73">
        <f t="shared" si="3"/>
        <v>0</v>
      </c>
      <c r="O8" s="73">
        <f>พ.ย.62!N8</f>
        <v>0</v>
      </c>
      <c r="P8" s="82">
        <v>6040816.96</v>
      </c>
      <c r="Q8" s="80">
        <v>4877720.8899999997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69">
        <v>2.16</v>
      </c>
      <c r="E9" s="69">
        <v>1.94</v>
      </c>
      <c r="F9" s="69">
        <v>1.72</v>
      </c>
      <c r="G9" s="69">
        <f t="shared" si="0"/>
        <v>0</v>
      </c>
      <c r="H9" s="80">
        <v>19322713.77</v>
      </c>
      <c r="I9" s="80">
        <v>8451960.5399999991</v>
      </c>
      <c r="J9" s="69">
        <f t="shared" si="1"/>
        <v>0</v>
      </c>
      <c r="K9" s="70">
        <f t="shared" si="2"/>
        <v>2817320.1799999997</v>
      </c>
      <c r="L9" s="71">
        <f t="shared" si="5"/>
        <v>6.8585437704847596</v>
      </c>
      <c r="M9" s="72">
        <f t="shared" si="4"/>
        <v>0</v>
      </c>
      <c r="N9" s="73">
        <f t="shared" si="3"/>
        <v>0</v>
      </c>
      <c r="O9" s="73">
        <f>พ.ย.62!N9</f>
        <v>0</v>
      </c>
      <c r="P9" s="82">
        <v>9745393.4700000007</v>
      </c>
      <c r="Q9" s="80">
        <v>11918893.67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75">
        <v>1.33</v>
      </c>
      <c r="E10" s="69">
        <v>1.26</v>
      </c>
      <c r="F10" s="69">
        <v>1.06</v>
      </c>
      <c r="G10" s="75">
        <f t="shared" si="0"/>
        <v>1</v>
      </c>
      <c r="H10" s="80">
        <v>6867218.2599999998</v>
      </c>
      <c r="I10" s="80">
        <v>4253583.82</v>
      </c>
      <c r="J10" s="69">
        <f t="shared" si="1"/>
        <v>0</v>
      </c>
      <c r="K10" s="70">
        <f t="shared" si="2"/>
        <v>1417861.2733333334</v>
      </c>
      <c r="L10" s="71">
        <f t="shared" si="5"/>
        <v>4.8433640082823146</v>
      </c>
      <c r="M10" s="72">
        <f t="shared" si="4"/>
        <v>0</v>
      </c>
      <c r="N10" s="73">
        <f t="shared" si="3"/>
        <v>1</v>
      </c>
      <c r="O10" s="73">
        <f>พ.ย.62!N10</f>
        <v>1</v>
      </c>
      <c r="P10" s="82">
        <v>5112311.5199999996</v>
      </c>
      <c r="Q10" s="80">
        <v>1130720.17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69">
        <v>1.63</v>
      </c>
      <c r="E11" s="69">
        <v>1.46</v>
      </c>
      <c r="F11" s="69">
        <v>0.95</v>
      </c>
      <c r="G11" s="69">
        <f t="shared" si="0"/>
        <v>0</v>
      </c>
      <c r="H11" s="80">
        <v>31399201.82</v>
      </c>
      <c r="I11" s="80">
        <v>16982846.600000001</v>
      </c>
      <c r="J11" s="69">
        <f t="shared" si="1"/>
        <v>0</v>
      </c>
      <c r="K11" s="70">
        <f t="shared" si="2"/>
        <v>5660948.8666666672</v>
      </c>
      <c r="L11" s="71">
        <f t="shared" si="5"/>
        <v>5.5466322977915841</v>
      </c>
      <c r="M11" s="72">
        <f t="shared" si="4"/>
        <v>0</v>
      </c>
      <c r="N11" s="73">
        <f t="shared" si="3"/>
        <v>0</v>
      </c>
      <c r="O11" s="73">
        <f>พ.ย.62!N11</f>
        <v>0</v>
      </c>
      <c r="P11" s="82">
        <v>19713204.879999999</v>
      </c>
      <c r="Q11" s="81">
        <v>-2585067.6800000002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75">
        <v>1.47</v>
      </c>
      <c r="E12" s="69">
        <v>1.34</v>
      </c>
      <c r="F12" s="69">
        <v>1.02</v>
      </c>
      <c r="G12" s="75">
        <f t="shared" si="0"/>
        <v>1</v>
      </c>
      <c r="H12" s="80">
        <v>12529125.529999999</v>
      </c>
      <c r="I12" s="80">
        <v>7818148.9699999997</v>
      </c>
      <c r="J12" s="69">
        <f t="shared" si="1"/>
        <v>0</v>
      </c>
      <c r="K12" s="70">
        <f t="shared" si="2"/>
        <v>2606049.6566666667</v>
      </c>
      <c r="L12" s="71">
        <f t="shared" si="5"/>
        <v>4.8077079030127505</v>
      </c>
      <c r="M12" s="72">
        <f t="shared" si="4"/>
        <v>0</v>
      </c>
      <c r="N12" s="73">
        <f t="shared" si="3"/>
        <v>1</v>
      </c>
      <c r="O12" s="73">
        <f>พ.ย.62!N12</f>
        <v>1</v>
      </c>
      <c r="P12" s="82">
        <v>8376463.7300000004</v>
      </c>
      <c r="Q12" s="80">
        <v>632594.67000000004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75">
        <v>1.42</v>
      </c>
      <c r="E13" s="69">
        <v>1.33</v>
      </c>
      <c r="F13" s="69">
        <v>1.1599999999999999</v>
      </c>
      <c r="G13" s="75">
        <f t="shared" si="0"/>
        <v>1</v>
      </c>
      <c r="H13" s="80">
        <v>11350434.23</v>
      </c>
      <c r="I13" s="80">
        <v>8072614.7300000004</v>
      </c>
      <c r="J13" s="69">
        <f t="shared" si="1"/>
        <v>0</v>
      </c>
      <c r="K13" s="70">
        <f t="shared" si="2"/>
        <v>2690871.5766666667</v>
      </c>
      <c r="L13" s="71">
        <f t="shared" si="5"/>
        <v>4.2181255799878858</v>
      </c>
      <c r="M13" s="72">
        <f t="shared" si="4"/>
        <v>0</v>
      </c>
      <c r="N13" s="73">
        <f t="shared" si="3"/>
        <v>1</v>
      </c>
      <c r="O13" s="73">
        <f>พ.ย.62!N13</f>
        <v>0</v>
      </c>
      <c r="P13" s="82">
        <v>9588582.0899999999</v>
      </c>
      <c r="Q13" s="80">
        <v>4327734.6500000004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69">
        <v>1.92</v>
      </c>
      <c r="E14" s="69">
        <v>1.82</v>
      </c>
      <c r="F14" s="69">
        <v>1.44</v>
      </c>
      <c r="G14" s="69">
        <f t="shared" si="0"/>
        <v>0</v>
      </c>
      <c r="H14" s="80">
        <v>19905322.960000001</v>
      </c>
      <c r="I14" s="80">
        <v>10064725.689999999</v>
      </c>
      <c r="J14" s="69">
        <f t="shared" si="1"/>
        <v>0</v>
      </c>
      <c r="K14" s="70">
        <f t="shared" si="2"/>
        <v>3354908.563333333</v>
      </c>
      <c r="L14" s="71">
        <f t="shared" si="5"/>
        <v>5.9331938812134686</v>
      </c>
      <c r="M14" s="72">
        <f t="shared" si="4"/>
        <v>0</v>
      </c>
      <c r="N14" s="73">
        <f t="shared" si="3"/>
        <v>0</v>
      </c>
      <c r="O14" s="73">
        <f>พ.ย.62!N14</f>
        <v>0</v>
      </c>
      <c r="P14" s="82">
        <v>10724681.65</v>
      </c>
      <c r="Q14" s="80">
        <v>9532368.0899999999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79">
        <v>2</v>
      </c>
      <c r="E15" s="69">
        <v>1.83</v>
      </c>
      <c r="F15" s="69">
        <v>1.45</v>
      </c>
      <c r="G15" s="69">
        <f t="shared" si="0"/>
        <v>0</v>
      </c>
      <c r="H15" s="80">
        <v>18641809.620000001</v>
      </c>
      <c r="I15" s="80">
        <v>9749710.8499999996</v>
      </c>
      <c r="J15" s="69">
        <f t="shared" si="1"/>
        <v>0</v>
      </c>
      <c r="K15" s="70">
        <f t="shared" si="2"/>
        <v>3249903.6166666667</v>
      </c>
      <c r="L15" s="71">
        <f t="shared" si="5"/>
        <v>5.7361115340153912</v>
      </c>
      <c r="M15" s="72">
        <f t="shared" si="4"/>
        <v>0</v>
      </c>
      <c r="N15" s="73">
        <f t="shared" si="3"/>
        <v>0</v>
      </c>
      <c r="O15" s="73">
        <f>พ.ย.62!N15</f>
        <v>0</v>
      </c>
      <c r="P15" s="82">
        <v>11004435.58</v>
      </c>
      <c r="Q15" s="80">
        <v>8354535.3600000003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69">
        <v>3.58</v>
      </c>
      <c r="E16" s="69">
        <v>2.78</v>
      </c>
      <c r="F16" s="69">
        <v>2.46</v>
      </c>
      <c r="G16" s="69">
        <f t="shared" si="0"/>
        <v>0</v>
      </c>
      <c r="H16" s="80">
        <v>68527841.730000004</v>
      </c>
      <c r="I16" s="80">
        <v>29859071.109999999</v>
      </c>
      <c r="J16" s="69">
        <f t="shared" si="1"/>
        <v>0</v>
      </c>
      <c r="K16" s="70">
        <f t="shared" si="2"/>
        <v>9953023.7033333331</v>
      </c>
      <c r="L16" s="71">
        <f t="shared" si="5"/>
        <v>6.88512795433709</v>
      </c>
      <c r="M16" s="72">
        <f t="shared" si="4"/>
        <v>0</v>
      </c>
      <c r="N16" s="73">
        <f t="shared" si="3"/>
        <v>0</v>
      </c>
      <c r="O16" s="73">
        <f>พ.ย.62!N16</f>
        <v>0</v>
      </c>
      <c r="P16" s="82">
        <v>20731172.940000001</v>
      </c>
      <c r="Q16" s="80">
        <v>38920270.049999997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69">
        <v>2.2599999999999998</v>
      </c>
      <c r="E17" s="69">
        <v>1.95</v>
      </c>
      <c r="F17" s="69">
        <v>1.71</v>
      </c>
      <c r="G17" s="69">
        <f t="shared" si="0"/>
        <v>0</v>
      </c>
      <c r="H17" s="80">
        <v>6951571.2599999998</v>
      </c>
      <c r="I17" s="80">
        <v>3794334.57</v>
      </c>
      <c r="J17" s="69">
        <f t="shared" si="1"/>
        <v>0</v>
      </c>
      <c r="K17" s="70">
        <f t="shared" si="2"/>
        <v>1264778.19</v>
      </c>
      <c r="L17" s="71">
        <f t="shared" si="5"/>
        <v>5.4962769875087742</v>
      </c>
      <c r="M17" s="72">
        <f t="shared" si="4"/>
        <v>0</v>
      </c>
      <c r="N17" s="73">
        <f t="shared" si="3"/>
        <v>0</v>
      </c>
      <c r="O17" s="73">
        <f>พ.ย.62!N17</f>
        <v>0</v>
      </c>
      <c r="P17" s="82">
        <v>4484295.4800000004</v>
      </c>
      <c r="Q17" s="80">
        <v>3879581.94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69">
        <v>1.53</v>
      </c>
      <c r="E18" s="69">
        <v>1.53</v>
      </c>
      <c r="F18" s="69">
        <v>0.99</v>
      </c>
      <c r="G18" s="69">
        <f t="shared" si="0"/>
        <v>0</v>
      </c>
      <c r="H18" s="80">
        <v>11043746.050000001</v>
      </c>
      <c r="I18" s="80">
        <v>6307467.9900000002</v>
      </c>
      <c r="J18" s="69">
        <f t="shared" si="1"/>
        <v>0</v>
      </c>
      <c r="K18" s="70">
        <f>SUM(I18/3)</f>
        <v>2102489.33</v>
      </c>
      <c r="L18" s="71">
        <f t="shared" si="5"/>
        <v>5.2527001647137972</v>
      </c>
      <c r="M18" s="72">
        <f t="shared" si="4"/>
        <v>0</v>
      </c>
      <c r="N18" s="73">
        <f t="shared" si="3"/>
        <v>0</v>
      </c>
      <c r="O18" s="73">
        <f>พ.ย.62!N18</f>
        <v>0</v>
      </c>
      <c r="P18" s="82">
        <v>8230111.1399999997</v>
      </c>
      <c r="Q18" s="81">
        <v>-257447.64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75">
        <v>1.29</v>
      </c>
      <c r="E19" s="69">
        <v>1.1499999999999999</v>
      </c>
      <c r="F19" s="75">
        <v>0.72</v>
      </c>
      <c r="G19" s="75">
        <f t="shared" si="0"/>
        <v>2</v>
      </c>
      <c r="H19" s="61">
        <v>3881770.93</v>
      </c>
      <c r="I19" s="61">
        <v>8242174.2300000004</v>
      </c>
      <c r="J19" s="69">
        <f t="shared" si="1"/>
        <v>0</v>
      </c>
      <c r="K19" s="70">
        <f>SUM(I19/3)</f>
        <v>2747391.41</v>
      </c>
      <c r="L19" s="71">
        <f t="shared" si="5"/>
        <v>1.4128933052171113</v>
      </c>
      <c r="M19" s="72">
        <f t="shared" si="4"/>
        <v>0</v>
      </c>
      <c r="N19" s="73">
        <f t="shared" si="3"/>
        <v>2</v>
      </c>
      <c r="O19" s="73">
        <f>พ.ย.62!N19</f>
        <v>1</v>
      </c>
      <c r="P19" s="82">
        <v>9351380.4600000009</v>
      </c>
      <c r="Q19" s="81">
        <v>-3787434.76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69">
        <v>1.77</v>
      </c>
      <c r="E20" s="69">
        <v>1.63</v>
      </c>
      <c r="F20" s="69">
        <v>1.1399999999999999</v>
      </c>
      <c r="G20" s="69">
        <f t="shared" si="0"/>
        <v>0</v>
      </c>
      <c r="H20" s="61">
        <v>6015069.5800000001</v>
      </c>
      <c r="I20" s="61">
        <v>576662.64</v>
      </c>
      <c r="J20" s="69">
        <f t="shared" si="1"/>
        <v>0</v>
      </c>
      <c r="K20" s="77">
        <f>SUM(I20/3)</f>
        <v>192220.88</v>
      </c>
      <c r="L20" s="71">
        <f t="shared" si="5"/>
        <v>31.292487996101151</v>
      </c>
      <c r="M20" s="72">
        <f t="shared" si="4"/>
        <v>0</v>
      </c>
      <c r="N20" s="73">
        <f t="shared" si="3"/>
        <v>0</v>
      </c>
      <c r="O20" s="73">
        <f>พ.ย.62!N20</f>
        <v>0</v>
      </c>
      <c r="P20" s="78">
        <v>1604722.3</v>
      </c>
      <c r="Q20" s="61">
        <v>1083998.1399999999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5" sqref="M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03" t="s">
        <v>65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41"/>
    </row>
    <row r="2" spans="1:24" ht="54.75" customHeight="1" thickBot="1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66</v>
      </c>
      <c r="O2" s="116" t="s">
        <v>67</v>
      </c>
      <c r="P2" s="110" t="s">
        <v>37</v>
      </c>
    </row>
    <row r="3" spans="1:24" ht="38.25" customHeight="1" thickBot="1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16"/>
      <c r="P3" s="110"/>
    </row>
    <row r="4" spans="1:24" ht="36.75" customHeight="1" thickBot="1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16"/>
      <c r="P4" s="110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SUM(I5/4)</f>
        <v>0</v>
      </c>
      <c r="L5" s="45" t="e">
        <f>+H5/K5</f>
        <v>#DIV/0!</v>
      </c>
      <c r="M5" s="43" t="b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 t="shared" ref="N5:N20" si="3">SUM(G5+J5+M5)</f>
        <v>3</v>
      </c>
      <c r="O5" s="46">
        <f>ธ.ค.62!N5</f>
        <v>0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3" t="b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>SUM(G6+J6+M6)</f>
        <v>3</v>
      </c>
      <c r="O6" s="46">
        <f>ธ.ค.62!N6</f>
        <v>4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ธ.ค.62!N7</f>
        <v>1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ธ.ค.62!N8</f>
        <v>0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ธ.ค.62!N9</f>
        <v>0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ธ.ค.62!N10</f>
        <v>1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ธ.ค.62!N11</f>
        <v>0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ธ.ค.62!N12</f>
        <v>1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ธ.ค.62!N13</f>
        <v>1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ธ.ค.62!N14</f>
        <v>0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ธ.ค.62!N15</f>
        <v>0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ธ.ค.62!N16</f>
        <v>0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ธ.ค.62!N17</f>
        <v>0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ธ.ค.62!N18</f>
        <v>0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ธ.ค.62!N19</f>
        <v>2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ธ.ค.62!N20</f>
        <v>0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4" sqref="K1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03" t="s">
        <v>68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41"/>
    </row>
    <row r="2" spans="1:24" ht="54.75" customHeight="1" thickBot="1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69</v>
      </c>
      <c r="O2" s="116" t="s">
        <v>79</v>
      </c>
      <c r="P2" s="110" t="s">
        <v>37</v>
      </c>
    </row>
    <row r="3" spans="1:24" ht="38.25" customHeight="1" thickBot="1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16"/>
      <c r="P3" s="110"/>
    </row>
    <row r="4" spans="1:24" ht="36.75" customHeight="1" thickBot="1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16"/>
      <c r="P4" s="110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SUM(I5/5)</f>
        <v>0</v>
      </c>
      <c r="L5" s="45" t="e">
        <f>+H5/K5</f>
        <v>#DIV/0!</v>
      </c>
      <c r="M5" s="43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3</v>
      </c>
      <c r="O5" s="46">
        <f>ม.ค.63!N5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3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ม.ค.63!N6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ม.ค.63!N7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ม.ค.63!N8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ม.ค.63!N9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ม.ค.63!N10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ม.ค.63!N11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ม.ค.63!N12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ม.ค.63!N13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ม.ค.63!N14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ม.ค.63!N15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ม.ค.63!N16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ม.ค.63!N17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ม.ค.63!N18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ม.ค.63!N19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ม.ค.63!N20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5" sqref="K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03" t="s">
        <v>70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41"/>
    </row>
    <row r="2" spans="1:24" ht="54.75" customHeight="1" thickBot="1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71</v>
      </c>
      <c r="O2" s="116" t="s">
        <v>78</v>
      </c>
      <c r="P2" s="110" t="s">
        <v>37</v>
      </c>
    </row>
    <row r="3" spans="1:24" ht="38.25" customHeight="1" thickBot="1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16"/>
      <c r="P3" s="110"/>
    </row>
    <row r="4" spans="1:24" ht="36.75" customHeight="1" thickBot="1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16"/>
      <c r="P4" s="110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SUM(I5/6)</f>
        <v>0</v>
      </c>
      <c r="L5" s="45" t="e">
        <f>+H5/K5</f>
        <v>#DIV/0!</v>
      </c>
      <c r="M5" s="43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3</v>
      </c>
      <c r="O5" s="46">
        <f>ก.พ.63!N5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3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ก.พ.63!N6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ก.พ.63!N7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ก.พ.63!N8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ก.พ.63!N9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ก.พ.63!N10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ก.พ.63!N11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ก.พ.63!N12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ก.พ.63!N13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ก.พ.63!N14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ก.พ.63!N15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ก.พ.63!N16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ก.พ.63!N17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ก.พ.63!N18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ก.พ.63!N19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ก.พ.63!N20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5" sqref="M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03" t="s">
        <v>72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41"/>
    </row>
    <row r="2" spans="1:24" ht="54.75" customHeight="1" thickBot="1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73</v>
      </c>
      <c r="O2" s="116" t="s">
        <v>77</v>
      </c>
      <c r="P2" s="110" t="s">
        <v>37</v>
      </c>
    </row>
    <row r="3" spans="1:24" ht="38.25" customHeight="1" thickBot="1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16"/>
      <c r="P3" s="110"/>
    </row>
    <row r="4" spans="1:24" ht="36.75" customHeight="1" thickBot="1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16"/>
      <c r="P4" s="110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SUM(I5/7)</f>
        <v>0</v>
      </c>
      <c r="L5" s="45" t="e">
        <f>+H5/K5</f>
        <v>#DIV/0!</v>
      </c>
      <c r="M5" s="43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มี.ค.63!N5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>SUM(I6/7)</f>
        <v>0</v>
      </c>
      <c r="L6" s="45" t="e">
        <f>+H6/K6</f>
        <v>#DIV/0!</v>
      </c>
      <c r="M6" s="43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มี.ค.63!N6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>SUM(I7/7)</f>
        <v>0</v>
      </c>
      <c r="L7" s="45" t="e">
        <f t="shared" ref="L7:L20" si="4">+H7/K7</f>
        <v>#DIV/0!</v>
      </c>
      <c r="M7" s="43" t="b">
        <f t="shared" si="3"/>
        <v>0</v>
      </c>
      <c r="N7" s="46">
        <f t="shared" si="2"/>
        <v>3</v>
      </c>
      <c r="O7" s="46">
        <f>มี.ค.63!N7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ref="K6:K20" si="5">SUM(I8/7)</f>
        <v>0</v>
      </c>
      <c r="L8" s="45" t="e">
        <f t="shared" si="4"/>
        <v>#DIV/0!</v>
      </c>
      <c r="M8" s="43" t="b">
        <f t="shared" si="3"/>
        <v>0</v>
      </c>
      <c r="N8" s="46">
        <f t="shared" si="2"/>
        <v>3</v>
      </c>
      <c r="O8" s="46">
        <f>มี.ค.63!N8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5"/>
        <v>0</v>
      </c>
      <c r="L9" s="45" t="e">
        <f t="shared" si="4"/>
        <v>#DIV/0!</v>
      </c>
      <c r="M9" s="43" t="b">
        <f t="shared" si="3"/>
        <v>0</v>
      </c>
      <c r="N9" s="46">
        <f t="shared" si="2"/>
        <v>3</v>
      </c>
      <c r="O9" s="46">
        <f>มี.ค.63!N9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5"/>
        <v>0</v>
      </c>
      <c r="L10" s="45" t="e">
        <f t="shared" si="4"/>
        <v>#DIV/0!</v>
      </c>
      <c r="M10" s="43" t="b">
        <f t="shared" si="3"/>
        <v>0</v>
      </c>
      <c r="N10" s="46">
        <f t="shared" si="2"/>
        <v>3</v>
      </c>
      <c r="O10" s="46">
        <f>มี.ค.63!N10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5"/>
        <v>0</v>
      </c>
      <c r="L11" s="45" t="e">
        <f t="shared" si="4"/>
        <v>#DIV/0!</v>
      </c>
      <c r="M11" s="43" t="b">
        <f t="shared" si="3"/>
        <v>0</v>
      </c>
      <c r="N11" s="46">
        <f t="shared" si="2"/>
        <v>3</v>
      </c>
      <c r="O11" s="46">
        <f>มี.ค.63!N11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5"/>
        <v>0</v>
      </c>
      <c r="L12" s="45" t="e">
        <f t="shared" si="4"/>
        <v>#DIV/0!</v>
      </c>
      <c r="M12" s="43" t="b">
        <f t="shared" si="3"/>
        <v>0</v>
      </c>
      <c r="N12" s="46">
        <f t="shared" si="2"/>
        <v>3</v>
      </c>
      <c r="O12" s="46">
        <f>มี.ค.63!N12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5"/>
        <v>0</v>
      </c>
      <c r="L13" s="45" t="e">
        <f t="shared" si="4"/>
        <v>#DIV/0!</v>
      </c>
      <c r="M13" s="43" t="b">
        <f t="shared" si="3"/>
        <v>0</v>
      </c>
      <c r="N13" s="46">
        <f t="shared" si="2"/>
        <v>3</v>
      </c>
      <c r="O13" s="46">
        <f>มี.ค.63!N13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5"/>
        <v>0</v>
      </c>
      <c r="L14" s="45" t="e">
        <f t="shared" si="4"/>
        <v>#DIV/0!</v>
      </c>
      <c r="M14" s="43" t="b">
        <f t="shared" si="3"/>
        <v>0</v>
      </c>
      <c r="N14" s="46">
        <f t="shared" si="2"/>
        <v>3</v>
      </c>
      <c r="O14" s="46">
        <f>มี.ค.63!N14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5"/>
        <v>0</v>
      </c>
      <c r="L15" s="45" t="e">
        <f t="shared" si="4"/>
        <v>#DIV/0!</v>
      </c>
      <c r="M15" s="43" t="b">
        <f t="shared" si="3"/>
        <v>0</v>
      </c>
      <c r="N15" s="46">
        <f t="shared" si="2"/>
        <v>3</v>
      </c>
      <c r="O15" s="46">
        <f>มี.ค.63!N15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5"/>
        <v>0</v>
      </c>
      <c r="L16" s="45" t="e">
        <f t="shared" si="4"/>
        <v>#DIV/0!</v>
      </c>
      <c r="M16" s="43" t="b">
        <f t="shared" si="3"/>
        <v>0</v>
      </c>
      <c r="N16" s="46">
        <f t="shared" si="2"/>
        <v>3</v>
      </c>
      <c r="O16" s="46">
        <f>มี.ค.63!N16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5"/>
        <v>0</v>
      </c>
      <c r="L17" s="45" t="e">
        <f t="shared" si="4"/>
        <v>#DIV/0!</v>
      </c>
      <c r="M17" s="43" t="b">
        <f t="shared" si="3"/>
        <v>0</v>
      </c>
      <c r="N17" s="46">
        <f t="shared" si="2"/>
        <v>3</v>
      </c>
      <c r="O17" s="46">
        <f>มี.ค.63!N17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5"/>
        <v>0</v>
      </c>
      <c r="L18" s="45" t="e">
        <f t="shared" si="4"/>
        <v>#DIV/0!</v>
      </c>
      <c r="M18" s="43" t="b">
        <f t="shared" si="3"/>
        <v>0</v>
      </c>
      <c r="N18" s="46">
        <f t="shared" si="2"/>
        <v>3</v>
      </c>
      <c r="O18" s="46">
        <f>มี.ค.63!N18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5"/>
        <v>0</v>
      </c>
      <c r="L19" s="45" t="e">
        <f t="shared" si="4"/>
        <v>#DIV/0!</v>
      </c>
      <c r="M19" s="43" t="b">
        <f t="shared" si="3"/>
        <v>0</v>
      </c>
      <c r="N19" s="46">
        <f t="shared" si="2"/>
        <v>3</v>
      </c>
      <c r="O19" s="46">
        <f>มี.ค.63!N19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>SUM(I20/7)</f>
        <v>0</v>
      </c>
      <c r="L20" s="45" t="e">
        <f t="shared" si="4"/>
        <v>#DIV/0!</v>
      </c>
      <c r="M20" s="43" t="b">
        <f t="shared" si="3"/>
        <v>0</v>
      </c>
      <c r="N20" s="46">
        <f t="shared" si="2"/>
        <v>3</v>
      </c>
      <c r="O20" s="46">
        <f>มี.ค.63!N20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03" t="s">
        <v>74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41"/>
    </row>
    <row r="2" spans="1:24" ht="54.75" customHeight="1" thickBot="1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75</v>
      </c>
      <c r="O2" s="116" t="s">
        <v>76</v>
      </c>
      <c r="P2" s="110" t="s">
        <v>37</v>
      </c>
    </row>
    <row r="3" spans="1:24" ht="38.25" customHeight="1" thickBot="1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16"/>
      <c r="P3" s="110"/>
    </row>
    <row r="4" spans="1:24" ht="36.75" customHeight="1" thickBot="1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16"/>
      <c r="P4" s="110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เม.ย.63!N5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SUM(I6/8)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เม.ย.63!N6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เม.ย.63!N7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เม.ย.63!N8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เม.ย.63!N9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เม.ย.63!N10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เม.ย.63!N11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เม.ย.63!N12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เม.ย.63!N13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เม.ย.63!N14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เม.ย.63!N15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เม.ย.63!N16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เม.ย.63!N17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เม.ย.63!N18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เม.ย.63!N19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เม.ย.63!N20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03" t="s">
        <v>80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41"/>
    </row>
    <row r="2" spans="1:24" ht="54.75" customHeight="1" thickBot="1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81</v>
      </c>
      <c r="O2" s="116" t="s">
        <v>82</v>
      </c>
      <c r="P2" s="110" t="s">
        <v>37</v>
      </c>
    </row>
    <row r="3" spans="1:24" ht="38.25" customHeight="1" thickBot="1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16"/>
      <c r="P3" s="110"/>
    </row>
    <row r="4" spans="1:24" ht="36.75" customHeight="1" thickBot="1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16"/>
      <c r="P4" s="110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SUM(I5/9)</f>
        <v>0</v>
      </c>
      <c r="L5" s="45" t="e">
        <f>+H5/K5</f>
        <v>#DIV/0!</v>
      </c>
      <c r="M5" s="4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3</v>
      </c>
      <c r="O5" s="46">
        <f>พ.ค.63!N5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SUM(I6/9)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6">
        <f>SUM(G6+J6+M6)</f>
        <v>3</v>
      </c>
      <c r="O6" s="46">
        <f>พ.ค.63!N6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พ.ค.63!N7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พ.ค.63!N8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พ.ค.63!N9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พ.ค.63!N10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พ.ค.63!N11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พ.ค.63!N12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พ.ค.63!N13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พ.ค.63!N14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พ.ค.63!N15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พ.ค.63!N16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พ.ค.63!N17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พ.ค.63!N18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พ.ค.63!N19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พ.ค.63!N20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ต.ค.62</vt:lpstr>
      <vt:lpstr>พ.ย.62</vt:lpstr>
      <vt:lpstr>ธ.ค.62</vt:lpstr>
      <vt:lpstr>ม.ค.63</vt:lpstr>
      <vt:lpstr>ก.พ.63</vt:lpstr>
      <vt:lpstr>มี.ค.63</vt:lpstr>
      <vt:lpstr>เม.ย.63</vt:lpstr>
      <vt:lpstr>พ.ค.63</vt:lpstr>
      <vt:lpstr>มิ.ย.63</vt:lpstr>
      <vt:lpstr>ก.ค.63</vt:lpstr>
      <vt:lpstr>ส.ค.63</vt:lpstr>
      <vt:lpstr>ก.ย.63</vt:lpstr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2019-08-16T03:20:22Z</cp:lastPrinted>
  <dcterms:created xsi:type="dcterms:W3CDTF">2017-12-26T02:45:48Z</dcterms:created>
  <dcterms:modified xsi:type="dcterms:W3CDTF">2020-01-21T03:23:38Z</dcterms:modified>
</cp:coreProperties>
</file>